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dor\Desktop\itemizado 1-10-2025\"/>
    </mc:Choice>
  </mc:AlternateContent>
  <xr:revisionPtr revIDLastSave="0" documentId="8_{ED326F4A-E381-464F-A92B-C6C69003E567}" xr6:coauthVersionLast="47" xr6:coauthVersionMax="47" xr10:uidLastSave="{00000000-0000-0000-0000-000000000000}"/>
  <workbookProtection workbookAlgorithmName="SHA-512" workbookHashValue="4wWPN2ArIaSfb9EllmEnX7m2mzLCCTLmAH28sCe915XrjUzUCBEWxfRWc/V2zGRPufLlElBEHqZ+8L7tJcP40Q==" workbookSaltValue="hNaYjn5aC2uEI62MV8Z1sw==" workbookSpinCount="100000" lockStructure="1"/>
  <bookViews>
    <workbookView xWindow="-120" yWindow="-120" windowWidth="20730" windowHeight="11160" xr2:uid="{00000000-000D-0000-FFFF-FFFF00000000}"/>
  </bookViews>
  <sheets>
    <sheet name="PRESUPUESTO" sheetId="1" r:id="rId1"/>
    <sheet name="LISTA DE PRECIOS" sheetId="2" state="hidden" r:id="rId2"/>
    <sheet name="Hoja1" sheetId="3" state="hidden" r:id="rId3"/>
  </sheets>
  <definedNames>
    <definedName name="_xlnm._FilterDatabase" localSheetId="1" hidden="1">'LISTA DE PRECIOS'!$B$5:$F$5</definedName>
    <definedName name="_xlnm._FilterDatabase" localSheetId="0" hidden="1">PRESUPUESTO!$B$10:$G$40</definedName>
    <definedName name="Accesorios">'LISTA DE PRECIOS'!$C$17:$C$44</definedName>
    <definedName name="Cruces">'LISTA DE PRECIOS'!$C$51:$C$52</definedName>
    <definedName name="Empalmes">'LISTA DE PRECIOS'!$C$49:$C$50</definedName>
    <definedName name="Excavación_gas_Avance_bueno">'LISTA DE PRECIOS'!$C$6:$C$7</definedName>
    <definedName name="Excavación_gas_Avance_malo">'LISTA DE PRECIOS'!$C$10:$C$11</definedName>
    <definedName name="Excavación_gas_Avance_medio">'LISTA DE PRECIOS'!$C$8:$C$9</definedName>
    <definedName name="Hormigón">'LISTA DE PRECIOS'!$C$53:$C$57</definedName>
    <definedName name="Pavimento_y_veredas">'LISTA DE PRECIOS'!$C$45:$C$48</definedName>
    <definedName name="Provisión_y_colocación_de_cañería_de_SDR_11">'LISTA DE PRECIOS'!$C$12:$C$16</definedName>
    <definedName name="Pruebas_y_Habilitaciones">'LISTA DE PRECIOS'!$C$58</definedName>
    <definedName name="Subrubro">'LISTA DE PRECIOS'!$C$6:$C$58</definedName>
    <definedName name="Válvulas">'LISTA DE PRECIOS'!#REF!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32" i="2"/>
  <c r="E58" i="2"/>
  <c r="E20" i="2"/>
  <c r="E21" i="2"/>
  <c r="E22" i="2"/>
  <c r="E18" i="2"/>
  <c r="E37" i="2"/>
  <c r="E38" i="2"/>
  <c r="E39" i="2"/>
  <c r="E40" i="2"/>
  <c r="E41" i="2"/>
  <c r="E42" i="2"/>
  <c r="E43" i="2"/>
  <c r="E44" i="2"/>
  <c r="E45" i="2"/>
  <c r="E28" i="2"/>
  <c r="E29" i="2"/>
  <c r="E30" i="2"/>
  <c r="E31" i="2"/>
  <c r="E33" i="2"/>
  <c r="E34" i="2"/>
  <c r="E53" i="2"/>
  <c r="E54" i="2"/>
  <c r="E55" i="2"/>
  <c r="E56" i="2"/>
  <c r="E57" i="2"/>
  <c r="E7" i="2" l="1"/>
  <c r="E9" i="2"/>
  <c r="E10" i="2"/>
  <c r="E11" i="2"/>
  <c r="E6" i="2"/>
  <c r="D11" i="1"/>
  <c r="E11" i="1"/>
  <c r="G11" i="1" l="1"/>
  <c r="E12" i="2"/>
  <c r="E14" i="2"/>
  <c r="E15" i="2"/>
  <c r="E16" i="2"/>
  <c r="E13" i="2"/>
  <c r="E17" i="2"/>
  <c r="E19" i="2"/>
  <c r="E23" i="2"/>
  <c r="E24" i="2"/>
  <c r="E25" i="2"/>
  <c r="E26" i="2"/>
  <c r="E27" i="2"/>
  <c r="E35" i="2"/>
  <c r="E36" i="2"/>
  <c r="E46" i="2"/>
  <c r="E52" i="2"/>
  <c r="E51" i="2"/>
  <c r="E50" i="2"/>
  <c r="E49" i="2"/>
  <c r="E48" i="2"/>
  <c r="E47" i="2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E45" i="1"/>
  <c r="E46" i="1"/>
  <c r="E47" i="1"/>
  <c r="E48" i="1"/>
  <c r="E49" i="1"/>
  <c r="E50" i="1"/>
  <c r="E51" i="1"/>
  <c r="E52" i="1"/>
  <c r="E44" i="1"/>
  <c r="L10" i="1" l="1"/>
  <c r="L11" i="1" s="1"/>
  <c r="L13" i="1" s="1"/>
  <c r="L14" i="1" s="1"/>
  <c r="L12" i="1" l="1"/>
  <c r="L15" i="1" s="1"/>
  <c r="L16" i="1" s="1"/>
  <c r="L19" i="1" s="1"/>
</calcChain>
</file>

<file path=xl/sharedStrings.xml><?xml version="1.0" encoding="utf-8"?>
<sst xmlns="http://schemas.openxmlformats.org/spreadsheetml/2006/main" count="203" uniqueCount="108">
  <si>
    <t>1)</t>
  </si>
  <si>
    <t>Seleccionar en la fila RUBRO el rubro buscado en la lista desplegable</t>
  </si>
  <si>
    <t>2)</t>
  </si>
  <si>
    <t>Seleccionar en la fila elemento/tarea lo buscado en la lista desplegable</t>
  </si>
  <si>
    <t>4)</t>
  </si>
  <si>
    <t>En la fila cantidad ingresar el número de elementos</t>
  </si>
  <si>
    <t>5)</t>
  </si>
  <si>
    <t>repetir para todos los elementos de la obra</t>
  </si>
  <si>
    <t>6)</t>
  </si>
  <si>
    <t xml:space="preserve">En el caso de querer adicionar un rubro que no este en la lista desplegable cargarlo manualmente en ITEMS ADICIONALES </t>
  </si>
  <si>
    <t>7)</t>
  </si>
  <si>
    <t>En la tabla a la derecha aparecerá el valor en juego a ingresar a la hora de presentar honorarios</t>
  </si>
  <si>
    <t>Rubro</t>
  </si>
  <si>
    <t>Elemento/Tarea</t>
  </si>
  <si>
    <t>Unidad</t>
  </si>
  <si>
    <t>Precio $</t>
  </si>
  <si>
    <t>Cantidad</t>
  </si>
  <si>
    <t>Precio total</t>
  </si>
  <si>
    <t>ÍTEMS ADICIONALES</t>
  </si>
  <si>
    <t>RUBRO</t>
  </si>
  <si>
    <t>PRECIO</t>
  </si>
  <si>
    <t>CANTIDAD</t>
  </si>
  <si>
    <t>PRECIO TOTAL</t>
  </si>
  <si>
    <t>Completar</t>
  </si>
  <si>
    <t>Costo-Costo</t>
  </si>
  <si>
    <t>Incluye Mano de Obra</t>
  </si>
  <si>
    <t>Gastos generales</t>
  </si>
  <si>
    <t>15% C-C</t>
  </si>
  <si>
    <t>Gasto financiero</t>
  </si>
  <si>
    <t>2% COSTO</t>
  </si>
  <si>
    <t>Costo</t>
  </si>
  <si>
    <t>COSTO-COSTO + GASTOS G.</t>
  </si>
  <si>
    <t>Beneficio</t>
  </si>
  <si>
    <t>10% COSTO</t>
  </si>
  <si>
    <t>Precio sin impuestos</t>
  </si>
  <si>
    <t>costo + gasto. F. + beneficio</t>
  </si>
  <si>
    <t>Gasto impositivo</t>
  </si>
  <si>
    <t>24,5% psi</t>
  </si>
  <si>
    <t>VALOR EN JUEGO</t>
  </si>
  <si>
    <t>Gasto I. + PSI.</t>
  </si>
  <si>
    <t>Actualización</t>
  </si>
  <si>
    <t>Coeficiente del Colegio</t>
  </si>
  <si>
    <t>Subrubro</t>
  </si>
  <si>
    <t>unidad</t>
  </si>
  <si>
    <t>m3</t>
  </si>
  <si>
    <t>m</t>
  </si>
  <si>
    <t>Pavimento_y_veredas</t>
  </si>
  <si>
    <t>Levantamiento y reparación de pavimentos de hormigón</t>
  </si>
  <si>
    <t>Reparación con relleno de densidad controlada</t>
  </si>
  <si>
    <t>Levantamiento y reparación de veredas</t>
  </si>
  <si>
    <t>Reengranzado de calles</t>
  </si>
  <si>
    <t>Hasta 110 mm</t>
  </si>
  <si>
    <t>De 125 mm</t>
  </si>
  <si>
    <t>Cruces</t>
  </si>
  <si>
    <t>Férreo</t>
  </si>
  <si>
    <t>Ruta nacional</t>
  </si>
  <si>
    <t>Hormigón</t>
  </si>
  <si>
    <t xml:space="preserve">H°A° H30 </t>
  </si>
  <si>
    <t xml:space="preserve">H°A° H21 </t>
  </si>
  <si>
    <t xml:space="preserve">H°A° H17 </t>
  </si>
  <si>
    <t xml:space="preserve">Simple H13 </t>
  </si>
  <si>
    <t xml:space="preserve">Simple H8 </t>
  </si>
  <si>
    <t>Precio</t>
  </si>
  <si>
    <t>Precio actualizado</t>
  </si>
  <si>
    <t>Excavación_gas_Avance_bueno</t>
  </si>
  <si>
    <t>Excavación_gas_Avance_medio</t>
  </si>
  <si>
    <t>Excavación_gas_Avance_malo</t>
  </si>
  <si>
    <t>Pruebas y Habilitaciones</t>
  </si>
  <si>
    <t>Prueba_de_hermeticidad</t>
  </si>
  <si>
    <t>Codo a 90°</t>
  </si>
  <si>
    <t>Accesorios</t>
  </si>
  <si>
    <t xml:space="preserve">Excavación para colocación de cañería D = &lt; 110 mm </t>
  </si>
  <si>
    <t>Excavación y relleno para cañería D = &gt; 125 mm</t>
  </si>
  <si>
    <t>Empalmes</t>
  </si>
  <si>
    <t>Unión normal</t>
  </si>
  <si>
    <t>Cupla D = 50 mm</t>
  </si>
  <si>
    <t>Cupla D = 63 mm</t>
  </si>
  <si>
    <t>Cupla D = 90 mm</t>
  </si>
  <si>
    <t>Cupla D = 125 mm</t>
  </si>
  <si>
    <t>Cupla D = 25 mm</t>
  </si>
  <si>
    <t>Casquete D = 50 mm</t>
  </si>
  <si>
    <t>Casquete D = 63 mm</t>
  </si>
  <si>
    <t>Casquete D = 90 mm</t>
  </si>
  <si>
    <t>Casquete D = 125 mm</t>
  </si>
  <si>
    <t>Válvula esférica</t>
  </si>
  <si>
    <t>Dobla D = 25 mm</t>
  </si>
  <si>
    <t>Codo a 45°</t>
  </si>
  <si>
    <t>Gripper D = 25 mm</t>
  </si>
  <si>
    <t>TEE Normal D = 50</t>
  </si>
  <si>
    <t>TEE Normal D = 63</t>
  </si>
  <si>
    <t>TEE Normal D = 90</t>
  </si>
  <si>
    <t>TEE Normal D = 125</t>
  </si>
  <si>
    <t xml:space="preserve">Válvulas </t>
  </si>
  <si>
    <t>Provisión_y_colocación_de_cañería_de_SDR_11</t>
  </si>
  <si>
    <t>Diámetro 25mm PE100</t>
  </si>
  <si>
    <t>Diámetro 50mm PE100</t>
  </si>
  <si>
    <t>Diámetro 63mm PE100</t>
  </si>
  <si>
    <t>Diámetro 90mm PE100</t>
  </si>
  <si>
    <t>Diámetro 125mm PE100</t>
  </si>
  <si>
    <t>Cupla Reducción 63X50</t>
  </si>
  <si>
    <t>Cupla Reducción 90X63</t>
  </si>
  <si>
    <t>Cupla Reducción 125X90</t>
  </si>
  <si>
    <t>Toma de servicio D = 50x25 mm</t>
  </si>
  <si>
    <t>Toma de servicio D = 63x25 mm</t>
  </si>
  <si>
    <t>Cupla de reducción de 32x25 mm</t>
  </si>
  <si>
    <t>Toma de servicio D = 90x32 mm</t>
  </si>
  <si>
    <t>Toma de servicio D = 125x32 mm</t>
  </si>
  <si>
    <t>Tapon de 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</si>
</sst>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2"/>
  <sheetViews>
    <sheetView tabSelected="1" topLeftCell="B1" workbookViewId="0">
      <selection activeCell="D9" sqref="D9"/>
    </sheetView>
  </sheetViews>
  <sheetFormatPr baseColWidth="10" defaultRowHeight="15" x14ac:dyDescent="0.25"/>
  <cols>
    <col min="1" max="1" width="3.5703125" customWidth="1"/>
    <col min="2" max="2" width="28.42578125" customWidth="1"/>
    <col min="3" max="3" width="18.42578125" customWidth="1"/>
    <col min="4" max="4" width="11.42578125" style="9"/>
    <col min="5" max="5" width="13.28515625" style="9" customWidth="1"/>
    <col min="7" max="7" width="21.28515625" customWidth="1"/>
    <col min="10" max="10" width="19.85546875" customWidth="1"/>
    <col min="11" max="11" width="24.42578125" customWidth="1"/>
    <col min="12" max="12" width="23" customWidth="1"/>
  </cols>
  <sheetData>
    <row r="3" spans="1:12" x14ac:dyDescent="0.25">
      <c r="A3" t="s">
        <v>0</v>
      </c>
      <c r="B3" t="s">
        <v>1</v>
      </c>
      <c r="C3" s="1"/>
    </row>
    <row r="4" spans="1:12" x14ac:dyDescent="0.25">
      <c r="A4" t="s">
        <v>2</v>
      </c>
      <c r="B4" t="s">
        <v>3</v>
      </c>
      <c r="C4" s="1"/>
    </row>
    <row r="5" spans="1:12" x14ac:dyDescent="0.25">
      <c r="A5" t="s">
        <v>4</v>
      </c>
      <c r="B5" t="s">
        <v>5</v>
      </c>
      <c r="C5" s="1"/>
    </row>
    <row r="6" spans="1:12" x14ac:dyDescent="0.25">
      <c r="A6" t="s">
        <v>6</v>
      </c>
      <c r="B6" s="1" t="s">
        <v>7</v>
      </c>
      <c r="C6" s="1"/>
    </row>
    <row r="7" spans="1:12" x14ac:dyDescent="0.25">
      <c r="A7" t="s">
        <v>8</v>
      </c>
      <c r="B7" t="s">
        <v>9</v>
      </c>
      <c r="C7" s="2"/>
    </row>
    <row r="8" spans="1:12" x14ac:dyDescent="0.25">
      <c r="A8" t="s">
        <v>10</v>
      </c>
      <c r="B8" t="s">
        <v>11</v>
      </c>
      <c r="C8" s="1"/>
    </row>
    <row r="10" spans="1:12" x14ac:dyDescent="0.25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J10" s="3" t="s">
        <v>24</v>
      </c>
      <c r="K10" s="3" t="s">
        <v>25</v>
      </c>
      <c r="L10" s="8">
        <f>SUM($G$11:$G$40)+SUM(E44:E52)</f>
        <v>0</v>
      </c>
    </row>
    <row r="11" spans="1:12" x14ac:dyDescent="0.25">
      <c r="B11" s="6"/>
      <c r="C11" s="3"/>
      <c r="D11" s="4" t="str">
        <f>IFERROR(VLOOKUP(C11,'LISTA DE PRECIOS'!$C$6:$F$53,4,FALSE),"")</f>
        <v/>
      </c>
      <c r="E11" s="4" t="str">
        <f>IFERROR(VLOOKUP(C11,'LISTA DE PRECIOS'!$C$6:$F$53,3,FALSE),"")</f>
        <v/>
      </c>
      <c r="F11" s="4" t="s">
        <v>23</v>
      </c>
      <c r="G11" s="3" t="str">
        <f>IFERROR(E11*F11,"")</f>
        <v/>
      </c>
      <c r="J11" s="3" t="s">
        <v>26</v>
      </c>
      <c r="K11" s="3" t="s">
        <v>27</v>
      </c>
      <c r="L11" s="8">
        <f>$L$10*0.15</f>
        <v>0</v>
      </c>
    </row>
    <row r="12" spans="1:12" x14ac:dyDescent="0.25">
      <c r="B12" s="3"/>
      <c r="C12" s="3"/>
      <c r="D12" s="4" t="str">
        <f>IFERROR(VLOOKUP(C12,'LISTA DE PRECIOS'!$C$6:$F$53,4,FALSE),"")</f>
        <v/>
      </c>
      <c r="E12" s="4" t="str">
        <f>IFERROR(VLOOKUP(C12,'LISTA DE PRECIOS'!C7:F54,3,FALSE),"")</f>
        <v/>
      </c>
      <c r="F12" s="4" t="s">
        <v>23</v>
      </c>
      <c r="G12" s="3" t="str">
        <f t="shared" ref="G12:G40" si="0">IFERROR(E12*F12,"")</f>
        <v/>
      </c>
      <c r="J12" s="3" t="s">
        <v>28</v>
      </c>
      <c r="K12" s="3" t="s">
        <v>29</v>
      </c>
      <c r="L12" s="8">
        <f>$L$10*0.02</f>
        <v>0</v>
      </c>
    </row>
    <row r="13" spans="1:12" x14ac:dyDescent="0.25">
      <c r="B13" s="3"/>
      <c r="C13" s="3"/>
      <c r="D13" s="4" t="str">
        <f>IFERROR(VLOOKUP(C13,'LISTA DE PRECIOS'!$C$6:$F$53,4,FALSE),"")</f>
        <v/>
      </c>
      <c r="E13" s="4" t="str">
        <f>IFERROR(VLOOKUP(C13,'LISTA DE PRECIOS'!C10:F55,3,FALSE),"")</f>
        <v/>
      </c>
      <c r="F13" s="4" t="s">
        <v>23</v>
      </c>
      <c r="G13" s="3" t="str">
        <f t="shared" si="0"/>
        <v/>
      </c>
      <c r="J13" s="3" t="s">
        <v>30</v>
      </c>
      <c r="K13" s="3" t="s">
        <v>31</v>
      </c>
      <c r="L13" s="8">
        <f>$L$10+$L$11</f>
        <v>0</v>
      </c>
    </row>
    <row r="14" spans="1:12" x14ac:dyDescent="0.25">
      <c r="B14" s="3"/>
      <c r="C14" s="3"/>
      <c r="D14" s="4" t="str">
        <f>IFERROR(VLOOKUP(C14,'LISTA DE PRECIOS'!$C$6:$F$53,4,FALSE),"")</f>
        <v/>
      </c>
      <c r="E14" s="4" t="str">
        <f>IFERROR(VLOOKUP(C14,'LISTA DE PRECIOS'!C11:F56,3,FALSE),"")</f>
        <v/>
      </c>
      <c r="F14" s="4" t="s">
        <v>23</v>
      </c>
      <c r="G14" s="3" t="str">
        <f t="shared" si="0"/>
        <v/>
      </c>
      <c r="J14" s="3" t="s">
        <v>32</v>
      </c>
      <c r="K14" s="3" t="s">
        <v>33</v>
      </c>
      <c r="L14" s="8">
        <f>$L$13*0.1</f>
        <v>0</v>
      </c>
    </row>
    <row r="15" spans="1:12" x14ac:dyDescent="0.25">
      <c r="B15" s="3"/>
      <c r="C15" s="3"/>
      <c r="D15" s="4" t="str">
        <f>IFERROR(VLOOKUP(C15,'LISTA DE PRECIOS'!$C$6:$F$53,4,FALSE),"")</f>
        <v/>
      </c>
      <c r="E15" s="4" t="str">
        <f>IFERROR(VLOOKUP(C15,'LISTA DE PRECIOS'!C12:F57,3,FALSE),"")</f>
        <v/>
      </c>
      <c r="F15" s="4" t="s">
        <v>23</v>
      </c>
      <c r="G15" s="3" t="str">
        <f t="shared" si="0"/>
        <v/>
      </c>
      <c r="J15" s="3" t="s">
        <v>34</v>
      </c>
      <c r="K15" s="3" t="s">
        <v>35</v>
      </c>
      <c r="L15" s="8">
        <f>$L$12+$L$13+$L$14</f>
        <v>0</v>
      </c>
    </row>
    <row r="16" spans="1:12" x14ac:dyDescent="0.25">
      <c r="B16" s="3"/>
      <c r="C16" s="3"/>
      <c r="D16" s="4" t="str">
        <f>IFERROR(VLOOKUP(C16,'LISTA DE PRECIOS'!$C$6:$F$53,4,FALSE),"")</f>
        <v/>
      </c>
      <c r="E16" s="4" t="str">
        <f>IFERROR(VLOOKUP(C16,'LISTA DE PRECIOS'!C12:F58,3,FALSE),"")</f>
        <v/>
      </c>
      <c r="F16" s="4" t="s">
        <v>23</v>
      </c>
      <c r="G16" s="3" t="str">
        <f t="shared" si="0"/>
        <v/>
      </c>
      <c r="J16" s="3" t="s">
        <v>36</v>
      </c>
      <c r="K16" s="3" t="s">
        <v>37</v>
      </c>
      <c r="L16" s="8">
        <f>$L$15*0.245</f>
        <v>0</v>
      </c>
    </row>
    <row r="17" spans="2:12" x14ac:dyDescent="0.25">
      <c r="B17" s="3"/>
      <c r="C17" s="3"/>
      <c r="D17" s="4" t="str">
        <f>IFERROR(VLOOKUP(C17,'LISTA DE PRECIOS'!$C$6:$F$53,4,FALSE),"")</f>
        <v/>
      </c>
      <c r="E17" s="4" t="str">
        <f>IFERROR(VLOOKUP(C17,'LISTA DE PRECIOS'!C13:F58,3,FALSE),"")</f>
        <v/>
      </c>
      <c r="F17" s="4" t="s">
        <v>23</v>
      </c>
      <c r="G17" s="3" t="str">
        <f t="shared" si="0"/>
        <v/>
      </c>
      <c r="L17" s="5"/>
    </row>
    <row r="18" spans="2:12" x14ac:dyDescent="0.25">
      <c r="B18" s="3"/>
      <c r="C18" s="3"/>
      <c r="D18" s="4" t="str">
        <f>IFERROR(VLOOKUP(C18,'LISTA DE PRECIOS'!$C$6:$F$53,4,FALSE),"")</f>
        <v/>
      </c>
      <c r="E18" s="4" t="str">
        <f>IFERROR(VLOOKUP(C18,'LISTA DE PRECIOS'!C13:F58,3,FALSE),"")</f>
        <v/>
      </c>
      <c r="F18" s="4" t="s">
        <v>23</v>
      </c>
      <c r="G18" s="3" t="str">
        <f t="shared" si="0"/>
        <v/>
      </c>
      <c r="L18" s="5"/>
    </row>
    <row r="19" spans="2:12" x14ac:dyDescent="0.25">
      <c r="B19" s="3"/>
      <c r="C19" s="3"/>
      <c r="D19" s="4" t="str">
        <f>IFERROR(VLOOKUP(C19,'LISTA DE PRECIOS'!$C$6:$F$53,4,FALSE),"")</f>
        <v/>
      </c>
      <c r="E19" s="4" t="str">
        <f>IFERROR(VLOOKUP(C19,'LISTA DE PRECIOS'!C13:F59,3,FALSE),"")</f>
        <v/>
      </c>
      <c r="F19" s="4" t="s">
        <v>23</v>
      </c>
      <c r="G19" s="3" t="str">
        <f t="shared" si="0"/>
        <v/>
      </c>
      <c r="J19" s="3" t="s">
        <v>38</v>
      </c>
      <c r="K19" s="3" t="s">
        <v>39</v>
      </c>
      <c r="L19" s="8">
        <f>L15+L16</f>
        <v>0</v>
      </c>
    </row>
    <row r="20" spans="2:12" x14ac:dyDescent="0.25">
      <c r="B20" s="3"/>
      <c r="C20" s="3"/>
      <c r="D20" s="4" t="str">
        <f>IFERROR(VLOOKUP(C20,'LISTA DE PRECIOS'!$C$6:$F$53,4,FALSE),"")</f>
        <v/>
      </c>
      <c r="E20" s="4" t="str">
        <f>IFERROR(VLOOKUP(C20,'LISTA DE PRECIOS'!C14:F60,3,FALSE),"")</f>
        <v/>
      </c>
      <c r="F20" s="4" t="s">
        <v>23</v>
      </c>
      <c r="G20" s="3" t="str">
        <f t="shared" si="0"/>
        <v/>
      </c>
    </row>
    <row r="21" spans="2:12" x14ac:dyDescent="0.25">
      <c r="B21" s="3"/>
      <c r="C21" s="3"/>
      <c r="D21" s="4" t="str">
        <f>IFERROR(VLOOKUP(C21,'LISTA DE PRECIOS'!$C$6:$F$53,4,FALSE),"")</f>
        <v/>
      </c>
      <c r="E21" s="4" t="str">
        <f>IFERROR(VLOOKUP(C21,'LISTA DE PRECIOS'!C15:F61,3,FALSE),"")</f>
        <v/>
      </c>
      <c r="F21" s="4" t="s">
        <v>23</v>
      </c>
      <c r="G21" s="3" t="str">
        <f t="shared" si="0"/>
        <v/>
      </c>
    </row>
    <row r="22" spans="2:12" x14ac:dyDescent="0.25">
      <c r="B22" s="3"/>
      <c r="C22" s="3"/>
      <c r="D22" s="4" t="str">
        <f>IFERROR(VLOOKUP(C22,'LISTA DE PRECIOS'!$C$6:$F$53,4,FALSE),"")</f>
        <v/>
      </c>
      <c r="E22" s="4" t="str">
        <f>IFERROR(VLOOKUP(C22,'LISTA DE PRECIOS'!C15:F62,3,FALSE),"")</f>
        <v/>
      </c>
      <c r="F22" s="4" t="s">
        <v>23</v>
      </c>
      <c r="G22" s="3" t="str">
        <f t="shared" si="0"/>
        <v/>
      </c>
    </row>
    <row r="23" spans="2:12" x14ac:dyDescent="0.25">
      <c r="B23" s="3"/>
      <c r="C23" s="3"/>
      <c r="D23" s="4" t="str">
        <f>IFERROR(VLOOKUP(C23,'LISTA DE PRECIOS'!$C$6:$F$53,4,FALSE),"")</f>
        <v/>
      </c>
      <c r="E23" s="4" t="str">
        <f>IFERROR(VLOOKUP(C23,'LISTA DE PRECIOS'!C16:F63,3,FALSE),"")</f>
        <v/>
      </c>
      <c r="F23" s="4" t="s">
        <v>23</v>
      </c>
      <c r="G23" s="3" t="str">
        <f t="shared" si="0"/>
        <v/>
      </c>
    </row>
    <row r="24" spans="2:12" x14ac:dyDescent="0.25">
      <c r="B24" s="3"/>
      <c r="C24" s="3"/>
      <c r="D24" s="4" t="str">
        <f>IFERROR(VLOOKUP(C24,'LISTA DE PRECIOS'!$C$6:$F$53,4,FALSE),"")</f>
        <v/>
      </c>
      <c r="E24" s="4" t="str">
        <f>IFERROR(VLOOKUP(C24,'LISTA DE PRECIOS'!C17:F64,3,FALSE),"")</f>
        <v/>
      </c>
      <c r="F24" s="4" t="s">
        <v>23</v>
      </c>
      <c r="G24" s="3" t="str">
        <f t="shared" si="0"/>
        <v/>
      </c>
    </row>
    <row r="25" spans="2:12" x14ac:dyDescent="0.25">
      <c r="B25" s="3"/>
      <c r="C25" s="3"/>
      <c r="D25" s="4" t="str">
        <f>IFERROR(VLOOKUP(C25,'LISTA DE PRECIOS'!$C$6:$F$53,4,FALSE),"")</f>
        <v/>
      </c>
      <c r="E25" s="4" t="str">
        <f>IFERROR(VLOOKUP(C25,'LISTA DE PRECIOS'!C17:F65,3,FALSE),"")</f>
        <v/>
      </c>
      <c r="F25" s="4" t="s">
        <v>23</v>
      </c>
      <c r="G25" s="3" t="str">
        <f t="shared" si="0"/>
        <v/>
      </c>
    </row>
    <row r="26" spans="2:12" x14ac:dyDescent="0.25">
      <c r="B26" s="3"/>
      <c r="C26" s="3"/>
      <c r="D26" s="4" t="str">
        <f>IFERROR(VLOOKUP(C26,'LISTA DE PRECIOS'!$C$6:$F$53,4,FALSE),"")</f>
        <v/>
      </c>
      <c r="E26" s="4" t="str">
        <f>IFERROR(VLOOKUP(C26,'LISTA DE PRECIOS'!C17:F66,3,FALSE),"")</f>
        <v/>
      </c>
      <c r="F26" s="4" t="s">
        <v>23</v>
      </c>
      <c r="G26" s="3" t="str">
        <f t="shared" si="0"/>
        <v/>
      </c>
    </row>
    <row r="27" spans="2:12" x14ac:dyDescent="0.25">
      <c r="B27" s="3"/>
      <c r="C27" s="3"/>
      <c r="D27" s="4" t="str">
        <f>IFERROR(VLOOKUP(C27,'LISTA DE PRECIOS'!$C$6:$F$53,4,FALSE),"")</f>
        <v/>
      </c>
      <c r="E27" s="4" t="str">
        <f>IFERROR(VLOOKUP(C27,'LISTA DE PRECIOS'!C17:F67,3,FALSE),"")</f>
        <v/>
      </c>
      <c r="F27" s="4" t="s">
        <v>23</v>
      </c>
      <c r="G27" s="3" t="str">
        <f t="shared" si="0"/>
        <v/>
      </c>
    </row>
    <row r="28" spans="2:12" x14ac:dyDescent="0.25">
      <c r="B28" s="3"/>
      <c r="C28" s="3"/>
      <c r="D28" s="4" t="str">
        <f>IFERROR(VLOOKUP(C28,'LISTA DE PRECIOS'!$C$6:$F$53,4,FALSE),"")</f>
        <v/>
      </c>
      <c r="E28" s="4" t="str">
        <f>IFERROR(VLOOKUP(C28,'LISTA DE PRECIOS'!C17:F68,3,FALSE),"")</f>
        <v/>
      </c>
      <c r="F28" s="4" t="s">
        <v>23</v>
      </c>
      <c r="G28" s="3" t="str">
        <f t="shared" si="0"/>
        <v/>
      </c>
    </row>
    <row r="29" spans="2:12" x14ac:dyDescent="0.25">
      <c r="B29" s="3"/>
      <c r="C29" s="3"/>
      <c r="D29" s="4" t="str">
        <f>IFERROR(VLOOKUP(C29,'LISTA DE PRECIOS'!$C$6:$F$53,4,FALSE),"")</f>
        <v/>
      </c>
      <c r="E29" s="4" t="str">
        <f>IFERROR(VLOOKUP(C29,'LISTA DE PRECIOS'!C17:F69,3,FALSE),"")</f>
        <v/>
      </c>
      <c r="F29" s="4" t="s">
        <v>23</v>
      </c>
      <c r="G29" s="3" t="str">
        <f t="shared" si="0"/>
        <v/>
      </c>
    </row>
    <row r="30" spans="2:12" x14ac:dyDescent="0.25">
      <c r="B30" s="3"/>
      <c r="C30" s="3"/>
      <c r="D30" s="4" t="str">
        <f>IFERROR(VLOOKUP(C30,'LISTA DE PRECIOS'!$C$6:$F$53,4,FALSE),"")</f>
        <v/>
      </c>
      <c r="E30" s="4" t="str">
        <f>IFERROR(VLOOKUP(C30,'LISTA DE PRECIOS'!C17:F70,3,FALSE),"")</f>
        <v/>
      </c>
      <c r="F30" s="4" t="s">
        <v>23</v>
      </c>
      <c r="G30" s="3" t="str">
        <f t="shared" si="0"/>
        <v/>
      </c>
    </row>
    <row r="31" spans="2:12" x14ac:dyDescent="0.25">
      <c r="B31" s="3"/>
      <c r="C31" s="3"/>
      <c r="D31" s="4" t="str">
        <f>IFERROR(VLOOKUP(C31,'LISTA DE PRECIOS'!$C$6:$F$53,4,FALSE),"")</f>
        <v/>
      </c>
      <c r="E31" s="4" t="str">
        <f>IFERROR(VLOOKUP(C31,'LISTA DE PRECIOS'!C17:F71,3,FALSE),"")</f>
        <v/>
      </c>
      <c r="F31" s="4" t="s">
        <v>23</v>
      </c>
      <c r="G31" s="3" t="str">
        <f t="shared" si="0"/>
        <v/>
      </c>
    </row>
    <row r="32" spans="2:12" x14ac:dyDescent="0.25">
      <c r="B32" s="3"/>
      <c r="C32" s="3"/>
      <c r="D32" s="4" t="str">
        <f>IFERROR(VLOOKUP(C32,'LISTA DE PRECIOS'!$C$6:$F$53,4,FALSE),"")</f>
        <v/>
      </c>
      <c r="E32" s="4" t="str">
        <f>IFERROR(VLOOKUP(C32,'LISTA DE PRECIOS'!C17:F72,3,FALSE),"")</f>
        <v/>
      </c>
      <c r="F32" s="4" t="s">
        <v>23</v>
      </c>
      <c r="G32" s="3" t="str">
        <f t="shared" si="0"/>
        <v/>
      </c>
    </row>
    <row r="33" spans="2:7" x14ac:dyDescent="0.25">
      <c r="B33" s="3"/>
      <c r="C33" s="3"/>
      <c r="D33" s="4" t="str">
        <f>IFERROR(VLOOKUP(C33,'LISTA DE PRECIOS'!$C$6:$F$53,4,FALSE),"")</f>
        <v/>
      </c>
      <c r="E33" s="4" t="str">
        <f>IFERROR(VLOOKUP(C33,'LISTA DE PRECIOS'!C17:F73,3,FALSE),"")</f>
        <v/>
      </c>
      <c r="F33" s="4" t="s">
        <v>23</v>
      </c>
      <c r="G33" s="3" t="str">
        <f t="shared" si="0"/>
        <v/>
      </c>
    </row>
    <row r="34" spans="2:7" x14ac:dyDescent="0.25">
      <c r="B34" s="3"/>
      <c r="C34" s="3"/>
      <c r="D34" s="4" t="str">
        <f>IFERROR(VLOOKUP(C34,'LISTA DE PRECIOS'!$C$6:$F$53,4,FALSE),"")</f>
        <v/>
      </c>
      <c r="E34" s="4" t="str">
        <f>IFERROR(VLOOKUP(C34,'LISTA DE PRECIOS'!C17:F74,3,FALSE),"")</f>
        <v/>
      </c>
      <c r="F34" s="4" t="s">
        <v>23</v>
      </c>
      <c r="G34" s="3" t="str">
        <f t="shared" si="0"/>
        <v/>
      </c>
    </row>
    <row r="35" spans="2:7" x14ac:dyDescent="0.25">
      <c r="B35" s="3"/>
      <c r="C35" s="3"/>
      <c r="D35" s="4" t="str">
        <f>IFERROR(VLOOKUP(C35,'LISTA DE PRECIOS'!$C$6:$F$53,4,FALSE),"")</f>
        <v/>
      </c>
      <c r="E35" s="4" t="str">
        <f>IFERROR(VLOOKUP(C35,'LISTA DE PRECIOS'!C17:F75,3,FALSE),"")</f>
        <v/>
      </c>
      <c r="F35" s="4" t="s">
        <v>23</v>
      </c>
      <c r="G35" s="3" t="str">
        <f t="shared" si="0"/>
        <v/>
      </c>
    </row>
    <row r="36" spans="2:7" x14ac:dyDescent="0.25">
      <c r="B36" s="3"/>
      <c r="C36" s="3"/>
      <c r="D36" s="4" t="str">
        <f>IFERROR(VLOOKUP(C36,'LISTA DE PRECIOS'!$C$6:$F$53,4,FALSE),"")</f>
        <v/>
      </c>
      <c r="E36" s="4" t="str">
        <f>IFERROR(VLOOKUP(C36,'LISTA DE PRECIOS'!C17:F76,3,FALSE),"")</f>
        <v/>
      </c>
      <c r="F36" s="4" t="s">
        <v>23</v>
      </c>
      <c r="G36" s="3" t="str">
        <f t="shared" si="0"/>
        <v/>
      </c>
    </row>
    <row r="37" spans="2:7" x14ac:dyDescent="0.25">
      <c r="B37" s="3"/>
      <c r="C37" s="3"/>
      <c r="D37" s="4" t="str">
        <f>IFERROR(VLOOKUP(C37,'LISTA DE PRECIOS'!$C$6:$F$53,4,FALSE),"")</f>
        <v/>
      </c>
      <c r="E37" s="4" t="str">
        <f>IFERROR(VLOOKUP(C37,'LISTA DE PRECIOS'!C17:F77,3,FALSE),"")</f>
        <v/>
      </c>
      <c r="F37" s="4" t="s">
        <v>23</v>
      </c>
      <c r="G37" s="3" t="str">
        <f t="shared" si="0"/>
        <v/>
      </c>
    </row>
    <row r="38" spans="2:7" x14ac:dyDescent="0.25">
      <c r="B38" s="3"/>
      <c r="C38" s="3"/>
      <c r="D38" s="4" t="str">
        <f>IFERROR(VLOOKUP(C38,'LISTA DE PRECIOS'!$C$6:$F$53,4,FALSE),"")</f>
        <v/>
      </c>
      <c r="E38" s="4" t="str">
        <f>IFERROR(VLOOKUP(C38,'LISTA DE PRECIOS'!C17:F78,3,FALSE),"")</f>
        <v/>
      </c>
      <c r="F38" s="4" t="s">
        <v>23</v>
      </c>
      <c r="G38" s="3" t="str">
        <f t="shared" si="0"/>
        <v/>
      </c>
    </row>
    <row r="39" spans="2:7" x14ac:dyDescent="0.25">
      <c r="B39" s="3"/>
      <c r="C39" s="3"/>
      <c r="D39" s="4" t="str">
        <f>IFERROR(VLOOKUP(C39,'LISTA DE PRECIOS'!$C$6:$F$53,4,FALSE),"")</f>
        <v/>
      </c>
      <c r="E39" s="4" t="str">
        <f>IFERROR(VLOOKUP(C39,'LISTA DE PRECIOS'!C17:F79,3,FALSE),"")</f>
        <v/>
      </c>
      <c r="F39" s="4" t="s">
        <v>23</v>
      </c>
      <c r="G39" s="3" t="str">
        <f t="shared" si="0"/>
        <v/>
      </c>
    </row>
    <row r="40" spans="2:7" x14ac:dyDescent="0.25">
      <c r="B40" s="3"/>
      <c r="C40" s="3"/>
      <c r="D40" s="4" t="str">
        <f>IFERROR(VLOOKUP(C40,'LISTA DE PRECIOS'!$C$6:$F$53,4,FALSE),"")</f>
        <v/>
      </c>
      <c r="E40" s="4" t="str">
        <f>IFERROR(VLOOKUP(C40,'LISTA DE PRECIOS'!C17:F80,3,FALSE),"")</f>
        <v/>
      </c>
      <c r="F40" s="4" t="s">
        <v>23</v>
      </c>
      <c r="G40" s="3" t="str">
        <f t="shared" si="0"/>
        <v/>
      </c>
    </row>
    <row r="42" spans="2:7" ht="14.45" customHeight="1" x14ac:dyDescent="0.25">
      <c r="B42" s="33" t="s">
        <v>18</v>
      </c>
      <c r="C42" s="33"/>
      <c r="D42" s="33"/>
      <c r="E42" s="33"/>
    </row>
    <row r="43" spans="2:7" x14ac:dyDescent="0.25">
      <c r="B43" s="7" t="s">
        <v>19</v>
      </c>
      <c r="C43" s="7" t="s">
        <v>20</v>
      </c>
      <c r="D43" s="7" t="s">
        <v>21</v>
      </c>
      <c r="E43" s="7" t="s">
        <v>22</v>
      </c>
    </row>
    <row r="44" spans="2:7" x14ac:dyDescent="0.25">
      <c r="B44" s="6"/>
      <c r="C44" s="6"/>
      <c r="D44" s="7"/>
      <c r="E44" s="7">
        <f>C44*D44</f>
        <v>0</v>
      </c>
    </row>
    <row r="45" spans="2:7" x14ac:dyDescent="0.25">
      <c r="B45" s="6"/>
      <c r="C45" s="6"/>
      <c r="D45" s="7"/>
      <c r="E45" s="7">
        <f t="shared" ref="E45:E52" si="1">C45*D45</f>
        <v>0</v>
      </c>
    </row>
    <row r="46" spans="2:7" x14ac:dyDescent="0.25">
      <c r="B46" s="6"/>
      <c r="C46" s="6"/>
      <c r="D46" s="7"/>
      <c r="E46" s="7">
        <f t="shared" si="1"/>
        <v>0</v>
      </c>
    </row>
    <row r="47" spans="2:7" x14ac:dyDescent="0.25">
      <c r="B47" s="6"/>
      <c r="C47" s="6"/>
      <c r="D47" s="7"/>
      <c r="E47" s="7">
        <f t="shared" si="1"/>
        <v>0</v>
      </c>
    </row>
    <row r="48" spans="2:7" x14ac:dyDescent="0.25">
      <c r="B48" s="6"/>
      <c r="C48" s="6"/>
      <c r="D48" s="7"/>
      <c r="E48" s="7">
        <f t="shared" si="1"/>
        <v>0</v>
      </c>
    </row>
    <row r="49" spans="2:5" x14ac:dyDescent="0.25">
      <c r="B49" s="6"/>
      <c r="C49" s="6"/>
      <c r="D49" s="4"/>
      <c r="E49" s="7">
        <f t="shared" si="1"/>
        <v>0</v>
      </c>
    </row>
    <row r="50" spans="2:5" x14ac:dyDescent="0.25">
      <c r="B50" s="6"/>
      <c r="C50" s="6"/>
      <c r="D50" s="7"/>
      <c r="E50" s="7">
        <f t="shared" si="1"/>
        <v>0</v>
      </c>
    </row>
    <row r="51" spans="2:5" x14ac:dyDescent="0.25">
      <c r="B51" s="6"/>
      <c r="C51" s="6"/>
      <c r="D51" s="7"/>
      <c r="E51" s="7">
        <f t="shared" si="1"/>
        <v>0</v>
      </c>
    </row>
    <row r="52" spans="2:5" x14ac:dyDescent="0.25">
      <c r="B52" s="6"/>
      <c r="C52" s="6"/>
      <c r="D52" s="7"/>
      <c r="E52" s="7">
        <f t="shared" si="1"/>
        <v>0</v>
      </c>
    </row>
  </sheetData>
  <autoFilter ref="B10:G40" xr:uid="{00000000-0009-0000-0000-000000000000}"/>
  <mergeCells count="1">
    <mergeCell ref="B42:E42"/>
  </mergeCells>
  <dataValidations count="1">
    <dataValidation type="list" allowBlank="1" showInputMessage="1" showErrorMessage="1" sqref="C11:C40" xr:uid="{00000000-0002-0000-0000-000000000000}">
      <formula1>INDIRECT(B11)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199D7-09ED-4CAE-BDB5-11E6C11EA9C3}">
          <x14:formula1>
            <xm:f>Hoja1!$A$1:$A$11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'LISTA DE PRECIOS'!$B$6:$B$58</xm:f>
          </x14:formula1>
          <xm:sqref>B12:B40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8"/>
  <sheetViews>
    <sheetView topLeftCell="B1" zoomScaleNormal="100" workbookViewId="0">
      <selection activeCell="H6" sqref="H6"/>
    </sheetView>
  </sheetViews>
  <sheetFormatPr baseColWidth="10" defaultColWidth="11.42578125" defaultRowHeight="15" x14ac:dyDescent="0.25"/>
  <cols>
    <col min="1" max="1" width="11.42578125" style="17"/>
    <col min="2" max="2" width="29.42578125" style="27" customWidth="1"/>
    <col min="3" max="3" width="52.85546875" style="28" customWidth="1"/>
    <col min="4" max="4" width="18.42578125" style="27" customWidth="1"/>
    <col min="5" max="5" width="16" style="27" customWidth="1"/>
    <col min="6" max="6" width="11.42578125" style="27"/>
    <col min="7" max="16384" width="11.42578125" style="17"/>
  </cols>
  <sheetData>
    <row r="2" spans="2:9" x14ac:dyDescent="0.25">
      <c r="B2" s="13" t="s">
        <v>40</v>
      </c>
      <c r="C2" s="14">
        <v>45</v>
      </c>
      <c r="D2" s="15"/>
      <c r="E2" s="15"/>
      <c r="F2" s="16"/>
    </row>
    <row r="3" spans="2:9" x14ac:dyDescent="0.25">
      <c r="B3" s="13" t="s">
        <v>41</v>
      </c>
      <c r="C3" s="14">
        <v>45</v>
      </c>
      <c r="D3" s="15"/>
      <c r="E3" s="15"/>
      <c r="F3" s="16"/>
    </row>
    <row r="4" spans="2:9" x14ac:dyDescent="0.25">
      <c r="B4" s="18"/>
      <c r="C4" s="19"/>
      <c r="D4" s="15"/>
      <c r="E4" s="15"/>
      <c r="F4" s="16"/>
    </row>
    <row r="5" spans="2:9" ht="30" x14ac:dyDescent="0.25">
      <c r="B5" s="20" t="s">
        <v>12</v>
      </c>
      <c r="C5" s="20" t="s">
        <v>42</v>
      </c>
      <c r="D5" s="21" t="s">
        <v>62</v>
      </c>
      <c r="E5" s="21" t="s">
        <v>63</v>
      </c>
      <c r="F5" s="20" t="s">
        <v>14</v>
      </c>
    </row>
    <row r="6" spans="2:9" x14ac:dyDescent="0.25">
      <c r="B6" s="34" t="s">
        <v>64</v>
      </c>
      <c r="C6" s="22" t="s">
        <v>71</v>
      </c>
      <c r="D6" s="11">
        <v>16660.11</v>
      </c>
      <c r="E6" s="11">
        <f>D6*$C$2/$C$3</f>
        <v>16660.11</v>
      </c>
      <c r="F6" s="29" t="s">
        <v>44</v>
      </c>
    </row>
    <row r="7" spans="2:9" x14ac:dyDescent="0.25">
      <c r="B7" s="35"/>
      <c r="C7" s="22" t="s">
        <v>72</v>
      </c>
      <c r="D7" s="11">
        <v>25858.98</v>
      </c>
      <c r="E7" s="11">
        <f t="shared" ref="E7:E11" si="0">D7*$C$2/$C$3</f>
        <v>25858.980000000003</v>
      </c>
      <c r="F7" s="29" t="s">
        <v>44</v>
      </c>
    </row>
    <row r="8" spans="2:9" x14ac:dyDescent="0.25">
      <c r="B8" s="34" t="s">
        <v>65</v>
      </c>
      <c r="C8" s="22" t="s">
        <v>71</v>
      </c>
      <c r="D8" s="11">
        <v>22213.49</v>
      </c>
      <c r="E8" s="11">
        <f>D8*$C$2/$C$3</f>
        <v>22213.49</v>
      </c>
      <c r="F8" s="29" t="s">
        <v>44</v>
      </c>
    </row>
    <row r="9" spans="2:9" x14ac:dyDescent="0.25">
      <c r="B9" s="35"/>
      <c r="C9" s="22" t="s">
        <v>72</v>
      </c>
      <c r="D9" s="11">
        <v>34478.629999999997</v>
      </c>
      <c r="E9" s="11">
        <f t="shared" si="0"/>
        <v>34478.629999999997</v>
      </c>
      <c r="F9" s="29" t="s">
        <v>44</v>
      </c>
    </row>
    <row r="10" spans="2:9" x14ac:dyDescent="0.25">
      <c r="B10" s="34" t="s">
        <v>66</v>
      </c>
      <c r="C10" s="22" t="s">
        <v>71</v>
      </c>
      <c r="D10" s="11">
        <v>33320.230000000003</v>
      </c>
      <c r="E10" s="11">
        <f t="shared" si="0"/>
        <v>33320.230000000003</v>
      </c>
      <c r="F10" s="29" t="s">
        <v>44</v>
      </c>
    </row>
    <row r="11" spans="2:9" ht="14.25" customHeight="1" x14ac:dyDescent="0.25">
      <c r="B11" s="35"/>
      <c r="C11" s="22" t="s">
        <v>72</v>
      </c>
      <c r="D11" s="11">
        <v>51717.95</v>
      </c>
      <c r="E11" s="11">
        <f t="shared" si="0"/>
        <v>51717.95</v>
      </c>
      <c r="F11" s="29" t="s">
        <v>44</v>
      </c>
    </row>
    <row r="12" spans="2:9" ht="14.45" customHeight="1" x14ac:dyDescent="0.25">
      <c r="B12" s="36" t="s">
        <v>93</v>
      </c>
      <c r="C12" s="12" t="s">
        <v>94</v>
      </c>
      <c r="D12" s="11">
        <v>920</v>
      </c>
      <c r="E12" s="11">
        <f t="shared" ref="E12:E16" si="1">D12*$C$2/$C$3</f>
        <v>920</v>
      </c>
      <c r="F12" s="29" t="s">
        <v>45</v>
      </c>
    </row>
    <row r="13" spans="2:9" x14ac:dyDescent="0.25">
      <c r="B13" s="36"/>
      <c r="C13" s="12" t="s">
        <v>95</v>
      </c>
      <c r="D13" s="11">
        <v>10980</v>
      </c>
      <c r="E13" s="11">
        <f t="shared" si="1"/>
        <v>10980</v>
      </c>
      <c r="F13" s="29" t="s">
        <v>45</v>
      </c>
    </row>
    <row r="14" spans="2:9" ht="14.45" customHeight="1" x14ac:dyDescent="0.25">
      <c r="B14" s="36"/>
      <c r="C14" s="12" t="s">
        <v>96</v>
      </c>
      <c r="D14" s="11">
        <v>14600</v>
      </c>
      <c r="E14" s="11">
        <f t="shared" si="1"/>
        <v>14600</v>
      </c>
      <c r="F14" s="29" t="s">
        <v>45</v>
      </c>
    </row>
    <row r="15" spans="2:9" ht="14.45" customHeight="1" x14ac:dyDescent="0.25">
      <c r="B15" s="36"/>
      <c r="C15" s="12" t="s">
        <v>97</v>
      </c>
      <c r="D15" s="11">
        <v>22400</v>
      </c>
      <c r="E15" s="11">
        <f t="shared" si="1"/>
        <v>22400</v>
      </c>
      <c r="F15" s="29" t="s">
        <v>45</v>
      </c>
      <c r="I15" s="23"/>
    </row>
    <row r="16" spans="2:9" x14ac:dyDescent="0.25">
      <c r="B16" s="36"/>
      <c r="C16" s="12" t="s">
        <v>98</v>
      </c>
      <c r="D16" s="11">
        <v>31100</v>
      </c>
      <c r="E16" s="11">
        <f t="shared" si="1"/>
        <v>31100</v>
      </c>
      <c r="F16" s="29" t="s">
        <v>45</v>
      </c>
    </row>
    <row r="17" spans="2:6" x14ac:dyDescent="0.25">
      <c r="B17" s="38" t="s">
        <v>70</v>
      </c>
      <c r="C17" s="10" t="s">
        <v>69</v>
      </c>
      <c r="D17" s="11">
        <v>24206.39</v>
      </c>
      <c r="E17" s="11">
        <f t="shared" ref="E17:E47" si="2">D17*$C$2/$C$3</f>
        <v>24206.39</v>
      </c>
      <c r="F17" s="29" t="s">
        <v>43</v>
      </c>
    </row>
    <row r="18" spans="2:6" x14ac:dyDescent="0.25">
      <c r="B18" s="39"/>
      <c r="C18" s="10" t="s">
        <v>86</v>
      </c>
      <c r="D18" s="11">
        <v>26723.95</v>
      </c>
      <c r="E18" s="11">
        <f t="shared" si="2"/>
        <v>26723.95</v>
      </c>
      <c r="F18" s="29" t="s">
        <v>43</v>
      </c>
    </row>
    <row r="19" spans="2:6" x14ac:dyDescent="0.25">
      <c r="B19" s="39"/>
      <c r="C19" s="10" t="s">
        <v>88</v>
      </c>
      <c r="D19" s="11">
        <v>20756.560000000001</v>
      </c>
      <c r="E19" s="11">
        <f t="shared" si="2"/>
        <v>20756.560000000001</v>
      </c>
      <c r="F19" s="29" t="s">
        <v>43</v>
      </c>
    </row>
    <row r="20" spans="2:6" x14ac:dyDescent="0.25">
      <c r="B20" s="39"/>
      <c r="C20" s="10" t="s">
        <v>89</v>
      </c>
      <c r="D20" s="11">
        <v>37795.18</v>
      </c>
      <c r="E20" s="11">
        <f t="shared" si="2"/>
        <v>37795.18</v>
      </c>
      <c r="F20" s="29" t="s">
        <v>43</v>
      </c>
    </row>
    <row r="21" spans="2:6" x14ac:dyDescent="0.25">
      <c r="B21" s="39"/>
      <c r="C21" s="10" t="s">
        <v>90</v>
      </c>
      <c r="D21" s="11">
        <v>66744.77</v>
      </c>
      <c r="E21" s="11">
        <f t="shared" si="2"/>
        <v>66744.77</v>
      </c>
      <c r="F21" s="29" t="s">
        <v>43</v>
      </c>
    </row>
    <row r="22" spans="2:6" x14ac:dyDescent="0.25">
      <c r="B22" s="39"/>
      <c r="C22" s="10" t="s">
        <v>91</v>
      </c>
      <c r="D22" s="11">
        <v>101200</v>
      </c>
      <c r="E22" s="11">
        <f t="shared" si="2"/>
        <v>101200</v>
      </c>
      <c r="F22" s="29" t="s">
        <v>43</v>
      </c>
    </row>
    <row r="23" spans="2:6" x14ac:dyDescent="0.25">
      <c r="B23" s="39"/>
      <c r="C23" s="10" t="s">
        <v>74</v>
      </c>
      <c r="D23" s="11">
        <v>12720.69</v>
      </c>
      <c r="E23" s="11">
        <f t="shared" si="2"/>
        <v>12720.69</v>
      </c>
      <c r="F23" s="29" t="s">
        <v>43</v>
      </c>
    </row>
    <row r="24" spans="2:6" x14ac:dyDescent="0.25">
      <c r="B24" s="39"/>
      <c r="C24" s="10" t="s">
        <v>79</v>
      </c>
      <c r="D24" s="11">
        <v>4472</v>
      </c>
      <c r="E24" s="11">
        <f t="shared" si="2"/>
        <v>4472</v>
      </c>
      <c r="F24" s="29" t="s">
        <v>43</v>
      </c>
    </row>
    <row r="25" spans="2:6" ht="14.45" customHeight="1" x14ac:dyDescent="0.25">
      <c r="B25" s="39"/>
      <c r="C25" s="10" t="s">
        <v>75</v>
      </c>
      <c r="D25" s="11">
        <v>7360</v>
      </c>
      <c r="E25" s="11">
        <f t="shared" si="2"/>
        <v>7360</v>
      </c>
      <c r="F25" s="29" t="s">
        <v>43</v>
      </c>
    </row>
    <row r="26" spans="2:6" x14ac:dyDescent="0.25">
      <c r="B26" s="39"/>
      <c r="C26" s="10" t="s">
        <v>76</v>
      </c>
      <c r="D26" s="11">
        <v>7360</v>
      </c>
      <c r="E26" s="11">
        <f t="shared" si="2"/>
        <v>7360</v>
      </c>
      <c r="F26" s="29" t="s">
        <v>43</v>
      </c>
    </row>
    <row r="27" spans="2:6" ht="14.45" customHeight="1" x14ac:dyDescent="0.25">
      <c r="B27" s="39"/>
      <c r="C27" s="12" t="s">
        <v>77</v>
      </c>
      <c r="D27" s="11">
        <v>13920</v>
      </c>
      <c r="E27" s="11">
        <f t="shared" si="2"/>
        <v>13920</v>
      </c>
      <c r="F27" s="29" t="s">
        <v>43</v>
      </c>
    </row>
    <row r="28" spans="2:6" x14ac:dyDescent="0.25">
      <c r="B28" s="39"/>
      <c r="C28" s="12" t="s">
        <v>78</v>
      </c>
      <c r="D28" s="11">
        <v>25248</v>
      </c>
      <c r="E28" s="11">
        <f t="shared" si="2"/>
        <v>25248</v>
      </c>
      <c r="F28" s="29" t="s">
        <v>43</v>
      </c>
    </row>
    <row r="29" spans="2:6" x14ac:dyDescent="0.25">
      <c r="B29" s="39"/>
      <c r="C29" s="24" t="s">
        <v>99</v>
      </c>
      <c r="D29" s="11">
        <v>11920.9</v>
      </c>
      <c r="E29" s="11">
        <f t="shared" si="2"/>
        <v>11920.9</v>
      </c>
      <c r="F29" s="29" t="s">
        <v>43</v>
      </c>
    </row>
    <row r="30" spans="2:6" x14ac:dyDescent="0.25">
      <c r="B30" s="39"/>
      <c r="C30" s="24" t="s">
        <v>100</v>
      </c>
      <c r="D30" s="11">
        <v>23777.86</v>
      </c>
      <c r="E30" s="11">
        <f t="shared" si="2"/>
        <v>23777.86</v>
      </c>
      <c r="F30" s="29" t="s">
        <v>43</v>
      </c>
    </row>
    <row r="31" spans="2:6" x14ac:dyDescent="0.25">
      <c r="B31" s="39"/>
      <c r="C31" s="24" t="s">
        <v>101</v>
      </c>
      <c r="D31" s="11">
        <v>29200</v>
      </c>
      <c r="E31" s="11">
        <f t="shared" si="2"/>
        <v>29200</v>
      </c>
      <c r="F31" s="29" t="s">
        <v>43</v>
      </c>
    </row>
    <row r="32" spans="2:6" x14ac:dyDescent="0.25">
      <c r="B32" s="39"/>
      <c r="C32" s="24" t="s">
        <v>104</v>
      </c>
      <c r="D32" s="11">
        <v>4965</v>
      </c>
      <c r="E32" s="11">
        <f t="shared" ref="E32" si="3">D32*$C$2/$C$3</f>
        <v>4965</v>
      </c>
      <c r="F32" s="29" t="s">
        <v>43</v>
      </c>
    </row>
    <row r="33" spans="2:6" x14ac:dyDescent="0.25">
      <c r="B33" s="39"/>
      <c r="C33" s="12" t="s">
        <v>102</v>
      </c>
      <c r="D33" s="11">
        <v>19067</v>
      </c>
      <c r="E33" s="11">
        <f t="shared" si="2"/>
        <v>19067</v>
      </c>
      <c r="F33" s="29" t="s">
        <v>43</v>
      </c>
    </row>
    <row r="34" spans="2:6" x14ac:dyDescent="0.25">
      <c r="B34" s="39"/>
      <c r="C34" s="12" t="s">
        <v>103</v>
      </c>
      <c r="D34" s="11">
        <v>19867</v>
      </c>
      <c r="E34" s="11">
        <f t="shared" si="2"/>
        <v>19867</v>
      </c>
      <c r="F34" s="29" t="s">
        <v>43</v>
      </c>
    </row>
    <row r="35" spans="2:6" x14ac:dyDescent="0.25">
      <c r="B35" s="39"/>
      <c r="C35" s="12" t="s">
        <v>105</v>
      </c>
      <c r="D35" s="11">
        <v>22251</v>
      </c>
      <c r="E35" s="11">
        <f t="shared" si="2"/>
        <v>22251</v>
      </c>
      <c r="F35" s="29" t="s">
        <v>43</v>
      </c>
    </row>
    <row r="36" spans="2:6" x14ac:dyDescent="0.25">
      <c r="B36" s="39"/>
      <c r="C36" s="12" t="s">
        <v>106</v>
      </c>
      <c r="D36" s="11">
        <v>43490</v>
      </c>
      <c r="E36" s="11">
        <f t="shared" si="2"/>
        <v>43490</v>
      </c>
      <c r="F36" s="29" t="s">
        <v>43</v>
      </c>
    </row>
    <row r="37" spans="2:6" x14ac:dyDescent="0.25">
      <c r="B37" s="39"/>
      <c r="C37" s="12" t="s">
        <v>80</v>
      </c>
      <c r="D37" s="11">
        <v>5700</v>
      </c>
      <c r="E37" s="11">
        <f t="shared" si="2"/>
        <v>5700</v>
      </c>
      <c r="F37" s="29" t="s">
        <v>43</v>
      </c>
    </row>
    <row r="38" spans="2:6" x14ac:dyDescent="0.25">
      <c r="B38" s="39"/>
      <c r="C38" s="12" t="s">
        <v>81</v>
      </c>
      <c r="D38" s="11">
        <v>9645</v>
      </c>
      <c r="E38" s="11">
        <f t="shared" si="2"/>
        <v>9645</v>
      </c>
      <c r="F38" s="29" t="s">
        <v>43</v>
      </c>
    </row>
    <row r="39" spans="2:6" x14ac:dyDescent="0.25">
      <c r="B39" s="39"/>
      <c r="C39" s="12" t="s">
        <v>82</v>
      </c>
      <c r="D39" s="11">
        <v>16420</v>
      </c>
      <c r="E39" s="11">
        <f t="shared" si="2"/>
        <v>16420</v>
      </c>
      <c r="F39" s="29" t="s">
        <v>43</v>
      </c>
    </row>
    <row r="40" spans="2:6" x14ac:dyDescent="0.25">
      <c r="B40" s="39"/>
      <c r="C40" s="12" t="s">
        <v>83</v>
      </c>
      <c r="D40" s="11">
        <v>31534</v>
      </c>
      <c r="E40" s="11">
        <f t="shared" si="2"/>
        <v>31534</v>
      </c>
      <c r="F40" s="29" t="s">
        <v>43</v>
      </c>
    </row>
    <row r="41" spans="2:6" x14ac:dyDescent="0.25">
      <c r="B41" s="39"/>
      <c r="C41" s="12" t="s">
        <v>87</v>
      </c>
      <c r="D41" s="11">
        <v>5641</v>
      </c>
      <c r="E41" s="11">
        <f t="shared" si="2"/>
        <v>5641</v>
      </c>
      <c r="F41" s="29" t="s">
        <v>43</v>
      </c>
    </row>
    <row r="42" spans="2:6" x14ac:dyDescent="0.25">
      <c r="B42" s="39"/>
      <c r="C42" s="12" t="s">
        <v>84</v>
      </c>
      <c r="D42" s="11">
        <v>14250</v>
      </c>
      <c r="E42" s="11">
        <f t="shared" si="2"/>
        <v>14250</v>
      </c>
      <c r="F42" s="29" t="s">
        <v>43</v>
      </c>
    </row>
    <row r="43" spans="2:6" x14ac:dyDescent="0.25">
      <c r="B43" s="39"/>
      <c r="C43" s="12" t="s">
        <v>107</v>
      </c>
      <c r="D43" s="11">
        <v>4350</v>
      </c>
      <c r="E43" s="11">
        <f t="shared" si="2"/>
        <v>4350</v>
      </c>
      <c r="F43" s="29" t="s">
        <v>43</v>
      </c>
    </row>
    <row r="44" spans="2:6" x14ac:dyDescent="0.25">
      <c r="B44" s="40"/>
      <c r="C44" s="12" t="s">
        <v>85</v>
      </c>
      <c r="D44" s="11">
        <v>2271</v>
      </c>
      <c r="E44" s="11">
        <f t="shared" si="2"/>
        <v>2271</v>
      </c>
      <c r="F44" s="29" t="s">
        <v>43</v>
      </c>
    </row>
    <row r="45" spans="2:6" x14ac:dyDescent="0.25">
      <c r="B45" s="38" t="s">
        <v>46</v>
      </c>
      <c r="C45" s="12" t="s">
        <v>47</v>
      </c>
      <c r="D45" s="11">
        <v>66095.070000000007</v>
      </c>
      <c r="E45" s="11">
        <f t="shared" si="2"/>
        <v>66095.070000000007</v>
      </c>
      <c r="F45" s="29" t="s">
        <v>44</v>
      </c>
    </row>
    <row r="46" spans="2:6" x14ac:dyDescent="0.25">
      <c r="B46" s="39"/>
      <c r="C46" s="12" t="s">
        <v>48</v>
      </c>
      <c r="D46" s="11">
        <v>85372.88</v>
      </c>
      <c r="E46" s="11">
        <f t="shared" si="2"/>
        <v>85372.88</v>
      </c>
      <c r="F46" s="29" t="s">
        <v>44</v>
      </c>
    </row>
    <row r="47" spans="2:6" x14ac:dyDescent="0.25">
      <c r="B47" s="39"/>
      <c r="C47" s="12" t="s">
        <v>49</v>
      </c>
      <c r="D47" s="11">
        <v>47041.82</v>
      </c>
      <c r="E47" s="11">
        <f t="shared" si="2"/>
        <v>47041.82</v>
      </c>
      <c r="F47" s="29" t="s">
        <v>44</v>
      </c>
    </row>
    <row r="48" spans="2:6" x14ac:dyDescent="0.25">
      <c r="B48" s="40"/>
      <c r="C48" s="12" t="s">
        <v>50</v>
      </c>
      <c r="D48" s="11">
        <v>13045.91</v>
      </c>
      <c r="E48" s="11">
        <f t="shared" ref="E48:E58" si="4">D48*$C$2/$C$3</f>
        <v>13045.91</v>
      </c>
      <c r="F48" s="29" t="s">
        <v>44</v>
      </c>
    </row>
    <row r="49" spans="2:6" x14ac:dyDescent="0.25">
      <c r="B49" s="38" t="s">
        <v>73</v>
      </c>
      <c r="C49" s="12" t="s">
        <v>51</v>
      </c>
      <c r="D49" s="11">
        <v>656229.14</v>
      </c>
      <c r="E49" s="11">
        <f t="shared" si="4"/>
        <v>656229.14</v>
      </c>
      <c r="F49" s="7" t="s">
        <v>43</v>
      </c>
    </row>
    <row r="50" spans="2:6" x14ac:dyDescent="0.25">
      <c r="B50" s="39"/>
      <c r="C50" s="12" t="s">
        <v>52</v>
      </c>
      <c r="D50" s="11">
        <v>1079757.69</v>
      </c>
      <c r="E50" s="11">
        <f t="shared" si="4"/>
        <v>1079757.69</v>
      </c>
      <c r="F50" s="7" t="s">
        <v>43</v>
      </c>
    </row>
    <row r="51" spans="2:6" x14ac:dyDescent="0.25">
      <c r="B51" s="38" t="s">
        <v>53</v>
      </c>
      <c r="C51" s="12" t="s">
        <v>54</v>
      </c>
      <c r="D51" s="11">
        <v>76289331.680000007</v>
      </c>
      <c r="E51" s="11">
        <f t="shared" si="4"/>
        <v>76289331.680000007</v>
      </c>
      <c r="F51" s="7" t="s">
        <v>45</v>
      </c>
    </row>
    <row r="52" spans="2:6" x14ac:dyDescent="0.25">
      <c r="B52" s="40"/>
      <c r="C52" s="12" t="s">
        <v>55</v>
      </c>
      <c r="D52" s="11">
        <v>44237770.149999999</v>
      </c>
      <c r="E52" s="11">
        <f t="shared" si="4"/>
        <v>44237770.149999999</v>
      </c>
      <c r="F52" s="7" t="s">
        <v>45</v>
      </c>
    </row>
    <row r="53" spans="2:6" x14ac:dyDescent="0.25">
      <c r="B53" s="37" t="s">
        <v>56</v>
      </c>
      <c r="C53" s="12" t="s">
        <v>57</v>
      </c>
      <c r="D53" s="11">
        <v>601443.69999999995</v>
      </c>
      <c r="E53" s="11">
        <f t="shared" si="4"/>
        <v>601443.69999999995</v>
      </c>
      <c r="F53" s="7" t="s">
        <v>44</v>
      </c>
    </row>
    <row r="54" spans="2:6" x14ac:dyDescent="0.25">
      <c r="B54" s="37"/>
      <c r="C54" s="12" t="s">
        <v>58</v>
      </c>
      <c r="D54" s="11">
        <v>518449.15</v>
      </c>
      <c r="E54" s="11">
        <f t="shared" si="4"/>
        <v>518449.15</v>
      </c>
      <c r="F54" s="7" t="s">
        <v>44</v>
      </c>
    </row>
    <row r="55" spans="2:6" x14ac:dyDescent="0.25">
      <c r="B55" s="37"/>
      <c r="C55" s="12" t="s">
        <v>59</v>
      </c>
      <c r="D55" s="11">
        <v>476958.09</v>
      </c>
      <c r="E55" s="11">
        <f t="shared" si="4"/>
        <v>476958.09</v>
      </c>
      <c r="F55" s="7" t="s">
        <v>44</v>
      </c>
    </row>
    <row r="56" spans="2:6" x14ac:dyDescent="0.25">
      <c r="B56" s="37"/>
      <c r="C56" s="12" t="s">
        <v>60</v>
      </c>
      <c r="D56" s="11">
        <v>216225.47</v>
      </c>
      <c r="E56" s="11">
        <f t="shared" si="4"/>
        <v>216225.47</v>
      </c>
      <c r="F56" s="7" t="s">
        <v>44</v>
      </c>
    </row>
    <row r="57" spans="2:6" x14ac:dyDescent="0.25">
      <c r="B57" s="37"/>
      <c r="C57" s="12" t="s">
        <v>61</v>
      </c>
      <c r="D57" s="11">
        <v>216225.47</v>
      </c>
      <c r="E57" s="11">
        <f t="shared" si="4"/>
        <v>216225.47</v>
      </c>
      <c r="F57" s="7" t="s">
        <v>44</v>
      </c>
    </row>
    <row r="58" spans="2:6" x14ac:dyDescent="0.25">
      <c r="B58" s="25" t="s">
        <v>67</v>
      </c>
      <c r="C58" s="12" t="s">
        <v>68</v>
      </c>
      <c r="D58" s="11">
        <v>15621.95</v>
      </c>
      <c r="E58" s="11">
        <f t="shared" si="4"/>
        <v>15621.95</v>
      </c>
      <c r="F58" s="26" t="s">
        <v>43</v>
      </c>
    </row>
  </sheetData>
  <sheetProtection algorithmName="SHA-512" hashValue="tmLbfD+fGF1eM61+dHTZnELhOW41sV9vG9ltBKvMZwVlr7k5JPgQCXgK/EpBGiKAKIIwg3a0torhu1qHqLOO5A==" saltValue="ivRSWXlE4M3sfleA3+yb6g==" spinCount="100000" sheet="1" objects="1" scenarios="1"/>
  <autoFilter ref="B5:F5" xr:uid="{00000000-0009-0000-0000-000001000000}"/>
  <mergeCells count="9">
    <mergeCell ref="B6:B7"/>
    <mergeCell ref="B8:B9"/>
    <mergeCell ref="B10:B11"/>
    <mergeCell ref="B12:B16"/>
    <mergeCell ref="B53:B57"/>
    <mergeCell ref="B49:B50"/>
    <mergeCell ref="B45:B48"/>
    <mergeCell ref="B51:B52"/>
    <mergeCell ref="B17:B4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5460-A68E-4021-BE7E-9A267094FA5A}">
  <dimension ref="A1:A11"/>
  <sheetViews>
    <sheetView workbookViewId="0">
      <selection activeCell="C5" sqref="C5"/>
    </sheetView>
  </sheetViews>
  <sheetFormatPr baseColWidth="10" defaultRowHeight="15" x14ac:dyDescent="0.25"/>
  <cols>
    <col min="1" max="1" width="36.140625" customWidth="1"/>
  </cols>
  <sheetData>
    <row r="1" spans="1:1" x14ac:dyDescent="0.25">
      <c r="A1" s="30" t="s">
        <v>64</v>
      </c>
    </row>
    <row r="2" spans="1:1" x14ac:dyDescent="0.25">
      <c r="A2" s="30" t="s">
        <v>65</v>
      </c>
    </row>
    <row r="3" spans="1:1" x14ac:dyDescent="0.25">
      <c r="A3" s="30" t="s">
        <v>66</v>
      </c>
    </row>
    <row r="4" spans="1:1" ht="14.25" customHeight="1" x14ac:dyDescent="0.25">
      <c r="A4" s="12" t="s">
        <v>93</v>
      </c>
    </row>
    <row r="5" spans="1:1" x14ac:dyDescent="0.25">
      <c r="A5" s="31" t="s">
        <v>70</v>
      </c>
    </row>
    <row r="6" spans="1:1" x14ac:dyDescent="0.25">
      <c r="A6" s="10" t="s">
        <v>92</v>
      </c>
    </row>
    <row r="7" spans="1:1" ht="14.25" customHeight="1" x14ac:dyDescent="0.25">
      <c r="A7" s="31" t="s">
        <v>46</v>
      </c>
    </row>
    <row r="8" spans="1:1" x14ac:dyDescent="0.25">
      <c r="A8" s="31" t="s">
        <v>73</v>
      </c>
    </row>
    <row r="9" spans="1:1" x14ac:dyDescent="0.25">
      <c r="A9" s="31" t="s">
        <v>53</v>
      </c>
    </row>
    <row r="10" spans="1:1" x14ac:dyDescent="0.25">
      <c r="A10" s="10" t="s">
        <v>56</v>
      </c>
    </row>
    <row r="11" spans="1:1" x14ac:dyDescent="0.25">
      <c r="A11" s="3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PRESUPUESTO</vt:lpstr>
      <vt:lpstr>LISTA DE PRECIOS</vt:lpstr>
      <vt:lpstr>Hoja1</vt:lpstr>
      <vt:lpstr>Accesorios</vt:lpstr>
      <vt:lpstr>Cruces</vt:lpstr>
      <vt:lpstr>Empalmes</vt:lpstr>
      <vt:lpstr>Excavación_gas_Avance_bueno</vt:lpstr>
      <vt:lpstr>Excavación_gas_Avance_malo</vt:lpstr>
      <vt:lpstr>Excavación_gas_Avance_medio</vt:lpstr>
      <vt:lpstr>Hormigón</vt:lpstr>
      <vt:lpstr>Pavimento_y_veredas</vt:lpstr>
      <vt:lpstr>Provisión_y_colocación_de_cañería_de_SDR_11</vt:lpstr>
      <vt:lpstr>Pruebas_y_Habilitaciones</vt:lpstr>
      <vt:lpstr>Subrubro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marenna</dc:creator>
  <cp:lastModifiedBy>Administrador</cp:lastModifiedBy>
  <dcterms:created xsi:type="dcterms:W3CDTF">2025-08-11T19:01:41Z</dcterms:created>
  <dcterms:modified xsi:type="dcterms:W3CDTF">2025-09-29T15:50:35Z</dcterms:modified>
</cp:coreProperties>
</file>