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dor\Desktop\itemizado 1-10-2025\"/>
    </mc:Choice>
  </mc:AlternateContent>
  <xr:revisionPtr revIDLastSave="0" documentId="13_ncr:1_{B41F99AB-DB5F-4BC3-94EE-483F9D57C62B}" xr6:coauthVersionLast="47" xr6:coauthVersionMax="47" xr10:uidLastSave="{00000000-0000-0000-0000-000000000000}"/>
  <workbookProtection workbookAlgorithmName="SHA-512" workbookHashValue="z80FXoUZBKeyPHRyHZmZSzYwYargL19mAiUEtARob4j7yuPmYBRNsI/21eJGoi0t6Ye0U+u9YV3VpANtulTY1g==" workbookSaltValue="+sJMdNmBycRGW8tcgLhtyg==" workbookSpinCount="100000" lockStructure="1"/>
  <bookViews>
    <workbookView xWindow="-120" yWindow="-120" windowWidth="20730" windowHeight="11160" tabRatio="700" xr2:uid="{00000000-000D-0000-FFFF-FFFF00000000}"/>
  </bookViews>
  <sheets>
    <sheet name="Presupuesto" sheetId="1" r:id="rId1"/>
    <sheet name="Itemizado" sheetId="11" state="hidden" r:id="rId2"/>
    <sheet name="Postación" sheetId="2" state="hidden" r:id="rId3"/>
    <sheet name="Cables" sheetId="3" state="hidden" r:id="rId4"/>
    <sheet name="Luminaria" sheetId="9" state="hidden" r:id="rId5"/>
    <sheet name="PAT" sheetId="8" state="hidden" r:id="rId6"/>
    <sheet name="Transformadores" sheetId="7" state="hidden" r:id="rId7"/>
    <sheet name="Fusibles" sheetId="6" state="hidden" r:id="rId8"/>
    <sheet name=" Herrajes y otros" sheetId="4" state="hidden" r:id="rId9"/>
    <sheet name="Hoja1" sheetId="12" state="hidden" r:id="rId10"/>
  </sheets>
  <externalReferences>
    <externalReference r:id="rId11"/>
  </externalReferences>
  <definedNames>
    <definedName name="_xlnm._FilterDatabase" localSheetId="8" hidden="1">' Herrajes y otros'!$B$2:$G$158</definedName>
    <definedName name="Abrazaderas">' Herrajes y otros'!$B$2:$B$5</definedName>
    <definedName name="Aisladores">' Herrajes y otros'!$B$8:$B$15</definedName>
    <definedName name="Brazos_de_montaje">' Herrajes y otros'!$B$18:$B$33</definedName>
    <definedName name="Cable_acero">Cables!$C$4:$C$7</definedName>
    <definedName name="Cable_acero_c_cobre_35mm2_A_30_Iram_2467">Cables!$D$5:$D$7</definedName>
    <definedName name="Cable_cobre">Cables!$C$11:$C$17</definedName>
    <definedName name="Cable_preensamblado">Cables!$C$20:$C$29</definedName>
    <definedName name="Cable_subterraneo">Cables!$C$32:$C$42</definedName>
    <definedName name="Cables">Itemizado!$R$4:$R$11</definedName>
    <definedName name="Columna_Metálica">Postación!$M$28:$M$29</definedName>
    <definedName name="Conductor_desnudo_Al_Cu">Cables!$C$45:$C$52</definedName>
    <definedName name="Conductor_desnudo_Al_o_Cu">Cables!$C$45:$C$52</definedName>
    <definedName name="Conductor_preensamblado">Cables!$C$55:$C$60</definedName>
    <definedName name="Conductor_subterraneo">Cables!$C$63:$C$66</definedName>
    <definedName name="Conectores">' Herrajes y otros'!$B$36:$B$39</definedName>
    <definedName name="Conjuntos_retención_suspención_terminal">' Herrajes y otros'!$B$42:$B$46</definedName>
    <definedName name="Conjuntos_retención_suspensión_terminal">' Herrajes y otros'!$B$42:$B$46</definedName>
    <definedName name="Crucetas">' Herrajes y otros'!$B$50:$B$63</definedName>
    <definedName name="Distribución">Transformadores!$B$6:$B$11</definedName>
    <definedName name="Fusible">Fusibles!$B$5:$B$26</definedName>
    <definedName name="Fusibles">Itemizado!$Z$4:$Z$5</definedName>
    <definedName name="Herrajes_y_otros">Itemizado!$AB$4:$AB$16</definedName>
    <definedName name="Luminaria">Itemizado!$T$4</definedName>
    <definedName name="Luminaria_A.P.">Luminaria!$B$4:$B$10</definedName>
    <definedName name="morsas">' Herrajes y otros'!$B$67:$B$74</definedName>
    <definedName name="No_normalizada">PAT!$B$11:$B$17</definedName>
    <definedName name="Normalizada">PAT!$B$3:$B$8</definedName>
    <definedName name="PAT">Itemizado!$V$4:$V$5</definedName>
    <definedName name="Perno_recto">' Herrajes y otros'!$B$77:$B$82</definedName>
    <definedName name="Portafusible">Fusibles!$B$29:$B$31</definedName>
    <definedName name="Postación">Itemizado!$P$4:$P$5</definedName>
    <definedName name="Poste_H°A°">Postación!$B$4:$B$17</definedName>
    <definedName name="Poste_Madera">Postación!$B$21:$B$26</definedName>
    <definedName name="Protector_punta_de_conductor">' Herrajes y otros'!$B$85:$B$88</definedName>
    <definedName name="Rubro">[1]Hoja2!$O$4:$O$8</definedName>
    <definedName name="Rubros">Itemizado!$N$4:$N$11</definedName>
    <definedName name="Rural">Transformadores!$B$14:$B$21</definedName>
    <definedName name="Selección_rubro">Itemizado!$AE$4</definedName>
    <definedName name="Selección_subrubro">Itemizado!$AG$4</definedName>
    <definedName name="Soportes">' Herrajes y otros'!$B$91:$B$96</definedName>
    <definedName name="terminales">' Herrajes y otros'!$B$99:$B$102</definedName>
    <definedName name="tillas">' Herrajes y otros'!$B$105:$B$114</definedName>
    <definedName name="Transformadores">Itemizado!$X$4:$X$5</definedName>
    <definedName name="Varios" localSheetId="8">' Herrajes y otros'!$B$117:$B$176</definedName>
    <definedName name="Varios">Cables!$C$69:$C$75</definedName>
    <definedName name="Vínculos">' Herrajes y otros'!$B$179:$B$182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2" i="1" l="1"/>
  <c r="G61" i="1"/>
  <c r="G60" i="1"/>
  <c r="G59" i="1"/>
  <c r="G58" i="1"/>
  <c r="G57" i="1"/>
  <c r="G56" i="1"/>
  <c r="G55" i="1"/>
  <c r="G54" i="1"/>
  <c r="L3" i="11" l="1"/>
  <c r="L6" i="11" l="1"/>
  <c r="H6" i="11" l="1"/>
  <c r="H19" i="11"/>
  <c r="H150" i="11"/>
  <c r="H246" i="11"/>
  <c r="H182" i="11"/>
  <c r="H294" i="11"/>
  <c r="H230" i="11"/>
  <c r="H166" i="11"/>
  <c r="H278" i="11"/>
  <c r="H214" i="11"/>
  <c r="H262" i="11"/>
  <c r="H198" i="11"/>
  <c r="H134" i="11"/>
  <c r="H102" i="11"/>
  <c r="H70" i="11"/>
  <c r="H290" i="11"/>
  <c r="H274" i="11"/>
  <c r="H258" i="11"/>
  <c r="H242" i="11"/>
  <c r="H226" i="11"/>
  <c r="H210" i="11"/>
  <c r="H194" i="11"/>
  <c r="H178" i="11"/>
  <c r="H162" i="11"/>
  <c r="H146" i="11"/>
  <c r="H130" i="11"/>
  <c r="H114" i="11"/>
  <c r="H98" i="11"/>
  <c r="H82" i="11"/>
  <c r="H66" i="11"/>
  <c r="H286" i="11"/>
  <c r="H270" i="11"/>
  <c r="H254" i="11"/>
  <c r="H238" i="11"/>
  <c r="H222" i="11"/>
  <c r="H206" i="11"/>
  <c r="H190" i="11"/>
  <c r="H174" i="11"/>
  <c r="H158" i="11"/>
  <c r="H142" i="11"/>
  <c r="H126" i="11"/>
  <c r="H110" i="11"/>
  <c r="H94" i="11"/>
  <c r="H78" i="11"/>
  <c r="H62" i="11"/>
  <c r="H118" i="11"/>
  <c r="H86" i="11"/>
  <c r="H298" i="11"/>
  <c r="H282" i="11"/>
  <c r="H266" i="11"/>
  <c r="H250" i="11"/>
  <c r="H234" i="11"/>
  <c r="H218" i="11"/>
  <c r="H202" i="11"/>
  <c r="H186" i="11"/>
  <c r="H170" i="11"/>
  <c r="H154" i="11"/>
  <c r="H138" i="11"/>
  <c r="H122" i="11"/>
  <c r="H106" i="11"/>
  <c r="H90" i="11"/>
  <c r="H74" i="11"/>
  <c r="H58" i="11"/>
  <c r="H54" i="11"/>
  <c r="H50" i="11"/>
  <c r="H46" i="11"/>
  <c r="H42" i="11"/>
  <c r="H38" i="11"/>
  <c r="H34" i="11"/>
  <c r="H30" i="11"/>
  <c r="H26" i="11"/>
  <c r="H22" i="11"/>
  <c r="H17" i="11"/>
  <c r="H13" i="11"/>
  <c r="H9" i="11"/>
  <c r="H297" i="11"/>
  <c r="H293" i="11"/>
  <c r="H289" i="11"/>
  <c r="H285" i="11"/>
  <c r="H281" i="11"/>
  <c r="H277" i="11"/>
  <c r="H273" i="11"/>
  <c r="H269" i="11"/>
  <c r="H265" i="11"/>
  <c r="H261" i="11"/>
  <c r="H257" i="11"/>
  <c r="H253" i="11"/>
  <c r="H249" i="11"/>
  <c r="H245" i="11"/>
  <c r="H241" i="11"/>
  <c r="H237" i="11"/>
  <c r="H233" i="11"/>
  <c r="H229" i="11"/>
  <c r="H225" i="11"/>
  <c r="H221" i="11"/>
  <c r="H217" i="11"/>
  <c r="H213" i="11"/>
  <c r="H209" i="11"/>
  <c r="H205" i="11"/>
  <c r="H201" i="11"/>
  <c r="H197" i="11"/>
  <c r="H193" i="11"/>
  <c r="H189" i="11"/>
  <c r="H185" i="11"/>
  <c r="H181" i="11"/>
  <c r="H177" i="11"/>
  <c r="H173" i="11"/>
  <c r="H169" i="11"/>
  <c r="H165" i="11"/>
  <c r="H161" i="11"/>
  <c r="H157" i="11"/>
  <c r="H153" i="11"/>
  <c r="H149" i="11"/>
  <c r="H145" i="11"/>
  <c r="H141" i="11"/>
  <c r="H137" i="11"/>
  <c r="H133" i="11"/>
  <c r="H129" i="11"/>
  <c r="H125" i="11"/>
  <c r="H121" i="11"/>
  <c r="H117" i="11"/>
  <c r="H113" i="11"/>
  <c r="H109" i="11"/>
  <c r="H105" i="11"/>
  <c r="H101" i="11"/>
  <c r="H97" i="11"/>
  <c r="H93" i="11"/>
  <c r="H89" i="11"/>
  <c r="H85" i="11"/>
  <c r="H81" i="11"/>
  <c r="H77" i="11"/>
  <c r="H73" i="11"/>
  <c r="H69" i="11"/>
  <c r="H65" i="11"/>
  <c r="H61" i="11"/>
  <c r="H57" i="11"/>
  <c r="H53" i="11"/>
  <c r="H49" i="11"/>
  <c r="H45" i="11"/>
  <c r="H41" i="11"/>
  <c r="H37" i="11"/>
  <c r="H33" i="11"/>
  <c r="H29" i="11"/>
  <c r="H25" i="11"/>
  <c r="H21" i="11"/>
  <c r="H16" i="11"/>
  <c r="H12" i="11"/>
  <c r="H8" i="11"/>
  <c r="H288" i="11"/>
  <c r="H280" i="11"/>
  <c r="H268" i="11"/>
  <c r="H256" i="11"/>
  <c r="H248" i="11"/>
  <c r="H244" i="11"/>
  <c r="H240" i="11"/>
  <c r="H236" i="11"/>
  <c r="H232" i="11"/>
  <c r="H228" i="11"/>
  <c r="H224" i="11"/>
  <c r="H220" i="11"/>
  <c r="H216" i="11"/>
  <c r="H212" i="11"/>
  <c r="H208" i="11"/>
  <c r="H204" i="11"/>
  <c r="H200" i="11"/>
  <c r="H196" i="11"/>
  <c r="H192" i="11"/>
  <c r="H188" i="11"/>
  <c r="H184" i="11"/>
  <c r="H180" i="11"/>
  <c r="H176" i="11"/>
  <c r="H172" i="11"/>
  <c r="H168" i="11"/>
  <c r="H164" i="11"/>
  <c r="H160" i="11"/>
  <c r="H156" i="11"/>
  <c r="H152" i="11"/>
  <c r="H148" i="11"/>
  <c r="H144" i="11"/>
  <c r="H140" i="11"/>
  <c r="H136" i="11"/>
  <c r="H132" i="11"/>
  <c r="H128" i="11"/>
  <c r="H124" i="11"/>
  <c r="H120" i="11"/>
  <c r="H116" i="11"/>
  <c r="H112" i="11"/>
  <c r="H108" i="11"/>
  <c r="H104" i="11"/>
  <c r="H100" i="11"/>
  <c r="H96" i="11"/>
  <c r="H92" i="11"/>
  <c r="H88" i="11"/>
  <c r="H84" i="11"/>
  <c r="H80" i="11"/>
  <c r="H76" i="11"/>
  <c r="H72" i="11"/>
  <c r="H68" i="11"/>
  <c r="H64" i="11"/>
  <c r="H60" i="11"/>
  <c r="H56" i="11"/>
  <c r="H52" i="11"/>
  <c r="H48" i="11"/>
  <c r="H44" i="11"/>
  <c r="H40" i="11"/>
  <c r="H36" i="11"/>
  <c r="H32" i="11"/>
  <c r="H28" i="11"/>
  <c r="H24" i="11"/>
  <c r="H20" i="11"/>
  <c r="H15" i="11"/>
  <c r="H11" i="11"/>
  <c r="H7" i="11"/>
  <c r="H296" i="11"/>
  <c r="H292" i="11"/>
  <c r="H284" i="11"/>
  <c r="H276" i="11"/>
  <c r="H272" i="11"/>
  <c r="H264" i="11"/>
  <c r="H260" i="11"/>
  <c r="H252" i="11"/>
  <c r="H5" i="11"/>
  <c r="H295" i="11"/>
  <c r="H291" i="11"/>
  <c r="H287" i="11"/>
  <c r="H283" i="11"/>
  <c r="H279" i="11"/>
  <c r="H275" i="11"/>
  <c r="H271" i="11"/>
  <c r="H267" i="11"/>
  <c r="H263" i="11"/>
  <c r="H259" i="11"/>
  <c r="H255" i="11"/>
  <c r="H251" i="11"/>
  <c r="H247" i="11"/>
  <c r="H243" i="11"/>
  <c r="H239" i="11"/>
  <c r="H235" i="11"/>
  <c r="H231" i="11"/>
  <c r="H227" i="11"/>
  <c r="H223" i="11"/>
  <c r="H219" i="11"/>
  <c r="H215" i="11"/>
  <c r="H211" i="11"/>
  <c r="H207" i="11"/>
  <c r="H203" i="11"/>
  <c r="H199" i="11"/>
  <c r="H195" i="11"/>
  <c r="H191" i="11"/>
  <c r="H187" i="11"/>
  <c r="H183" i="11"/>
  <c r="H179" i="11"/>
  <c r="H175" i="11"/>
  <c r="H171" i="11"/>
  <c r="H167" i="11"/>
  <c r="H163" i="11"/>
  <c r="H159" i="11"/>
  <c r="H155" i="11"/>
  <c r="H151" i="11"/>
  <c r="H147" i="11"/>
  <c r="H143" i="11"/>
  <c r="H139" i="11"/>
  <c r="H135" i="11"/>
  <c r="H131" i="11"/>
  <c r="H127" i="11"/>
  <c r="H123" i="11"/>
  <c r="H119" i="11"/>
  <c r="H115" i="11"/>
  <c r="H111" i="11"/>
  <c r="H107" i="11"/>
  <c r="H103" i="11"/>
  <c r="H99" i="11"/>
  <c r="H95" i="11"/>
  <c r="H91" i="11"/>
  <c r="H87" i="11"/>
  <c r="H83" i="11"/>
  <c r="H79" i="11"/>
  <c r="H75" i="11"/>
  <c r="H71" i="11"/>
  <c r="H67" i="11"/>
  <c r="H63" i="11"/>
  <c r="H59" i="11"/>
  <c r="H55" i="11"/>
  <c r="H51" i="11"/>
  <c r="H47" i="11"/>
  <c r="H43" i="11"/>
  <c r="H39" i="11"/>
  <c r="H35" i="11"/>
  <c r="H31" i="11"/>
  <c r="H27" i="11"/>
  <c r="H23" i="11"/>
  <c r="H18" i="11"/>
  <c r="H14" i="11"/>
  <c r="H10" i="11"/>
  <c r="G17" i="1"/>
  <c r="G18" i="1"/>
  <c r="G19" i="1"/>
  <c r="H19" i="1"/>
  <c r="J19" i="1" s="1"/>
  <c r="G20" i="1"/>
  <c r="H20" i="1"/>
  <c r="J20" i="1" s="1"/>
  <c r="G21" i="1"/>
  <c r="H21" i="1"/>
  <c r="J21" i="1" s="1"/>
  <c r="G22" i="1"/>
  <c r="H22" i="1"/>
  <c r="J22" i="1" s="1"/>
  <c r="G23" i="1"/>
  <c r="H23" i="1"/>
  <c r="J23" i="1" s="1"/>
  <c r="G24" i="1"/>
  <c r="H24" i="1"/>
  <c r="J24" i="1" s="1"/>
  <c r="G25" i="1"/>
  <c r="H25" i="1"/>
  <c r="J25" i="1" s="1"/>
  <c r="G26" i="1"/>
  <c r="H26" i="1"/>
  <c r="J26" i="1" s="1"/>
  <c r="G27" i="1"/>
  <c r="H27" i="1"/>
  <c r="J27" i="1" s="1"/>
  <c r="G28" i="1"/>
  <c r="H28" i="1"/>
  <c r="J28" i="1" s="1"/>
  <c r="G29" i="1"/>
  <c r="H29" i="1"/>
  <c r="J29" i="1" s="1"/>
  <c r="G30" i="1"/>
  <c r="H30" i="1"/>
  <c r="J30" i="1" s="1"/>
  <c r="G31" i="1"/>
  <c r="H31" i="1"/>
  <c r="J31" i="1" s="1"/>
  <c r="G32" i="1"/>
  <c r="H32" i="1"/>
  <c r="J32" i="1" s="1"/>
  <c r="G33" i="1"/>
  <c r="H33" i="1"/>
  <c r="J33" i="1" s="1"/>
  <c r="G34" i="1"/>
  <c r="H34" i="1"/>
  <c r="J34" i="1" s="1"/>
  <c r="G35" i="1"/>
  <c r="H35" i="1"/>
  <c r="J35" i="1" s="1"/>
  <c r="G36" i="1"/>
  <c r="H36" i="1"/>
  <c r="J36" i="1" s="1"/>
  <c r="G37" i="1"/>
  <c r="H37" i="1"/>
  <c r="J37" i="1" s="1"/>
  <c r="G38" i="1"/>
  <c r="H38" i="1"/>
  <c r="J38" i="1" s="1"/>
  <c r="G39" i="1"/>
  <c r="H39" i="1"/>
  <c r="J39" i="1" s="1"/>
  <c r="G40" i="1"/>
  <c r="H40" i="1"/>
  <c r="J40" i="1" s="1"/>
  <c r="G41" i="1"/>
  <c r="H41" i="1"/>
  <c r="J41" i="1" s="1"/>
  <c r="G42" i="1"/>
  <c r="H42" i="1"/>
  <c r="J42" i="1" s="1"/>
  <c r="G43" i="1"/>
  <c r="H43" i="1"/>
  <c r="J43" i="1" s="1"/>
  <c r="H18" i="1"/>
  <c r="J18" i="1" s="1"/>
  <c r="H17" i="1"/>
  <c r="J17" i="1" s="1"/>
  <c r="H16" i="1"/>
  <c r="J16" i="1" s="1"/>
  <c r="J44" i="1" l="1"/>
  <c r="O16" i="1" l="1"/>
  <c r="O17" i="1" l="1"/>
  <c r="O18" i="1" s="1"/>
  <c r="O19" i="1" l="1"/>
  <c r="O21" i="1" s="1"/>
  <c r="O22" i="1" s="1"/>
  <c r="O20" i="1"/>
  <c r="O23" i="1" l="1"/>
  <c r="O24" i="1" s="1"/>
  <c r="O27" i="1" s="1"/>
</calcChain>
</file>

<file path=xl/sharedStrings.xml><?xml version="1.0" encoding="utf-8"?>
<sst xmlns="http://schemas.openxmlformats.org/spreadsheetml/2006/main" count="1711" uniqueCount="385">
  <si>
    <t>Rubro</t>
  </si>
  <si>
    <t>Subrubro</t>
  </si>
  <si>
    <t>Elemento</t>
  </si>
  <si>
    <t>Unidad</t>
  </si>
  <si>
    <t>Precio $</t>
  </si>
  <si>
    <t>Precio U$D</t>
  </si>
  <si>
    <t>Postación</t>
  </si>
  <si>
    <t>Poste_H°A°</t>
  </si>
  <si>
    <t>Po. 7,50 Ro. 1050</t>
  </si>
  <si>
    <t>u</t>
  </si>
  <si>
    <t>Po. 7,50 Ro. 1800</t>
  </si>
  <si>
    <t>Po. 7,50 Ro. 2250</t>
  </si>
  <si>
    <t>Po. 9,00 Ro. 1050</t>
  </si>
  <si>
    <t>Po. 9,00 Ro. 1800</t>
  </si>
  <si>
    <t>Po. 9,00 Ro. 2250</t>
  </si>
  <si>
    <t>Po. 12,00 Ro. 1050</t>
  </si>
  <si>
    <t>Po. 12,00 Ro. 1800</t>
  </si>
  <si>
    <t>Po. 12,00 Ro. 2250</t>
  </si>
  <si>
    <t>Po. 14,00 Ro. 1000</t>
  </si>
  <si>
    <t>Po. 14,00 Ro. 1800</t>
  </si>
  <si>
    <t>Po. 14,00 Ro. 2200</t>
  </si>
  <si>
    <t>Po. 16,00 Ro. 1800</t>
  </si>
  <si>
    <t>Po. 16,00 Ro. 2400</t>
  </si>
  <si>
    <t>Poste_Madera</t>
  </si>
  <si>
    <t>Poste salinizado de 9 mts</t>
  </si>
  <si>
    <t>Poste salinizado de 12 mts</t>
  </si>
  <si>
    <t>Cable aereo Al desnudo 50mm2 19hx1,85mmD</t>
  </si>
  <si>
    <t>m</t>
  </si>
  <si>
    <t>Cable preensamblado Al 3x 95/ 50mm2</t>
  </si>
  <si>
    <t>Cable acero c-cobre 35mm2 A-30 Iram 2467</t>
  </si>
  <si>
    <t>Cable acero c-cobre 70mm2 A-30 Iram 2467</t>
  </si>
  <si>
    <t>Grillete de base plana</t>
  </si>
  <si>
    <t>Pinza retencion p-preens 50/ 70</t>
  </si>
  <si>
    <t>Abrazadera c-escote 120mmD</t>
  </si>
  <si>
    <t>AISLADOR POLIMERICO IP101</t>
  </si>
  <si>
    <t>Perno soporte 500x35mm p-13,2kV</t>
  </si>
  <si>
    <t>Pinza suspens preens 50/70 c-es</t>
  </si>
  <si>
    <t>Abrazadera para fijación  caño pilar</t>
  </si>
  <si>
    <t>Abrazadera soporte de mensula de BT</t>
  </si>
  <si>
    <t>Aislador p/rienda  MT 170x85mm</t>
  </si>
  <si>
    <t xml:space="preserve">Aislador p/rienda BT  95x61mm </t>
  </si>
  <si>
    <t>Aisladores de Perno fijo de 15KV</t>
  </si>
  <si>
    <t>Aisladores de retención de 15KV</t>
  </si>
  <si>
    <t>Aisladores Line Post 15KV</t>
  </si>
  <si>
    <t>Artefacto de A.P. completo con 128 leds (Strand) EQ. Aux. electrónico-8 módulos (FF)-270W y flujo luminoso 25.200lm</t>
  </si>
  <si>
    <t>Artefacto de A.P. completo con 64 leds (Strand) EQ. Aux. electrónico-4 módulos (FF)-135W y flujo luminoso 12.600lm</t>
  </si>
  <si>
    <t>Artefacto de A.P. completo con lámpara SON 250W (Philips)-EQ. AUX. Wamco/Philips-Tulipa de policarbonato.</t>
  </si>
  <si>
    <t>Artefacto de A.P. completo con lámpara SON-T 150W (Philips)-EQ. AUX. Wamco/Philips-Tulipa de policarbonato.</t>
  </si>
  <si>
    <t>Artefacto de A.P. completo con xx leds (Strand) EQ. Aux. electrónico-x módulos (xx)-135W y flujo luminoso xxxxxlm</t>
  </si>
  <si>
    <t xml:space="preserve">Barras de Cu 50x10x400mm p/ (salida de transformador) </t>
  </si>
  <si>
    <t>Brazo abierto HºAº p/A.P. (Col.11/200/3)-Montaje a 7,5m lib.</t>
  </si>
  <si>
    <t>Brazo abierto HºAº p/A.P. (Col.11/450/3)-Montaje a 7,5m lib.</t>
  </si>
  <si>
    <t>Brazo abierto HºAº p/A.P. (Col.11/700/3)-Montaje a 7,5m lib.</t>
  </si>
  <si>
    <t>Brazo abierto HºAº p/A.P. (Col.12/1000/3)-Montaje a 7,5m lib.</t>
  </si>
  <si>
    <t>Brazo abierto HºAº p/A.P. (Col.12/300/3)-Montaje a 7,5m lib.</t>
  </si>
  <si>
    <t>Brazo abierto HºAº p/A.P. (Col.13/1200/3)-Montaje a 7,5m lib.</t>
  </si>
  <si>
    <t>Brazo abierto HºAº p/A.P. (Col.13/300/3)-Montaje a 7,5m lib.</t>
  </si>
  <si>
    <t>Brazo abierto HºAº p/A.P. (Col.13/700/3)-Montaje a 7,5m lib.</t>
  </si>
  <si>
    <t>Brazo cerrado HºAº p/A.P. (Col.8,5/200/2)</t>
  </si>
  <si>
    <t>Brazo cerrado HºAº p/A.P. (Col.8,5/350/3)</t>
  </si>
  <si>
    <t>Brazo cerrado HºAº p/A.P. (Col.8,5/600/3)</t>
  </si>
  <si>
    <t>Brazo recto</t>
  </si>
  <si>
    <t>Brazo recto Long. 710mm</t>
  </si>
  <si>
    <t>Bulón de bronce 1/2"x2" bloquete PAT</t>
  </si>
  <si>
    <t>Cable antihurto acometida 2x4mm2</t>
  </si>
  <si>
    <t>Cable antihurto acometida 2x6mm2</t>
  </si>
  <si>
    <t xml:space="preserve">Cable cobre tripolarIRAM 2178 - 3x2,5mm2 -Flexible CL5 </t>
  </si>
  <si>
    <t xml:space="preserve">Cable cobre unipolar IRAM 2178 - 1x16mm2 - Flexible CL5 </t>
  </si>
  <si>
    <t>Cable cobre unipolar IRAM 2178 - 1x35mm2 - Flexible CL5</t>
  </si>
  <si>
    <t>Cable cobre unipolar IRAM 2178 - 1x50mm2 - Flexible CL5</t>
  </si>
  <si>
    <t>Cable cobre unipolar IRAM 2178 - 1x70mm2 - Flexible CL5</t>
  </si>
  <si>
    <t>Cable cobre unipolar IRAM 2178 - 1x95mm2 - Flexible CL5</t>
  </si>
  <si>
    <t>Cable cobre unipolar multifilar IRAM 2183 - 1x16mm2 - Negro</t>
  </si>
  <si>
    <t>Cable Linea Protegida de Aluminio 95mm2</t>
  </si>
  <si>
    <t>Cable Preensamblado de 1x16+1x16mm2 Al/Al</t>
  </si>
  <si>
    <t>Cable Preensamblado de 3x25+1x50+1x25mm2 Al/Al</t>
  </si>
  <si>
    <t>Cable Preensamblado de 3x25+1x50+mm2 Al/Al</t>
  </si>
  <si>
    <t>Cable Preensamblado de 3x35+1x50+1x25mm2 Al/Al</t>
  </si>
  <si>
    <t>Cable Preensamblado de 3x50+1x50+1x25mm2 Al/Al</t>
  </si>
  <si>
    <t>Cable Preensamblado de 3x70+1x50+1x25mm2 Al/Al</t>
  </si>
  <si>
    <t>Cable Preensamblado de 3x95+1x50+1x25mm2 Al/Al</t>
  </si>
  <si>
    <t>Cable Preensamblado de 3x95+1x50+2x25mm2 Al/Al</t>
  </si>
  <si>
    <t>Cable sintenax 2x2,5 mm2</t>
  </si>
  <si>
    <t>Cable subterráneo PVC 2x2.5mm2</t>
  </si>
  <si>
    <t>Cable subterráneo PVC 2x4mm2</t>
  </si>
  <si>
    <t>Cable subterráneo PVC 2x6mm2</t>
  </si>
  <si>
    <t>Cable subterráneo PVC 3x25/16mm2</t>
  </si>
  <si>
    <t>Cable subterráneo PVC 3x35/16mm2</t>
  </si>
  <si>
    <t>Cable subterráneo PVC 3x50/25mm2</t>
  </si>
  <si>
    <t>Cable subterráneo PVC 3x70/35mm2</t>
  </si>
  <si>
    <t>Cable subterráneo PVC 4x10mm2</t>
  </si>
  <si>
    <t>Cable subterráneo PVC 4x16mm2</t>
  </si>
  <si>
    <t>Cable subterráneo PVC 4x4mm2</t>
  </si>
  <si>
    <t>Cable subterráneo PVC 4x6mm2</t>
  </si>
  <si>
    <t>CABLES TIPO A-30 NORMA IRAM 2467 - sección 35 mm2</t>
  </si>
  <si>
    <t>Caño hierro galvanizado de 1" L:6,4m</t>
  </si>
  <si>
    <t>Caño hierro galvanizado de 3/4" L:6,4m</t>
  </si>
  <si>
    <t>Casquete Prefabricado en H° simple</t>
  </si>
  <si>
    <t>Collar c/planchuela para retención c/accesorios</t>
  </si>
  <si>
    <t>Conductor desnudo de Aleación de Aluminio sección 35/7</t>
  </si>
  <si>
    <t>Conductor desnudo de Aleación de Aluminio sección 50/19</t>
  </si>
  <si>
    <t>Conductor desnudo de Aleación de Aluminio sección 70/19</t>
  </si>
  <si>
    <t>Conductor desnudo de Aleación de Aluminio sección 95</t>
  </si>
  <si>
    <t xml:space="preserve">Conjunto Retenccion a 45º  línea de Linea protegida </t>
  </si>
  <si>
    <t xml:space="preserve">Conjunto Retenccion a 90º  línea de Linea protegida </t>
  </si>
  <si>
    <t xml:space="preserve">Conjunto Retenccion de 10º a 30º  línea de Linea protegida </t>
  </si>
  <si>
    <t>Conjunto Suspensión de Linea protegida con anti balanceo</t>
  </si>
  <si>
    <t xml:space="preserve">Conjunto Terminal de línea de Linea protegida </t>
  </si>
  <si>
    <t>Empalme Cable Aluminio 95 Linea Protegida</t>
  </si>
  <si>
    <t>Espaciador con Garras de 15KV Linea Protegida</t>
  </si>
  <si>
    <t>Tablero acometida de columna de alumbrado metalica</t>
  </si>
  <si>
    <t>Brazo cerrado HºAº p/A.P.columnas de baja tensión</t>
  </si>
  <si>
    <t>Brazo abierto HºAº p/A.P.columnas de baja tensión</t>
  </si>
  <si>
    <t>Cruceta retención HºAº MN157, c/ ganchos,  dist. elect. 1,5m - c/bloquete de PAT - p/ col. diam cima 370mm</t>
  </si>
  <si>
    <t xml:space="preserve">Cruceta suspensión HºAº MN155, distancia electrica 1,5mts. c/bloquete de PAT-p/ col. diam cima 300mm </t>
  </si>
  <si>
    <t xml:space="preserve">Cruceta retención HºAº MN159, distancia electrica 1,5mts. c/bloquete de PAT-p/ estructura doble - posición cima - diam cima 300mm </t>
  </si>
  <si>
    <t>Vinculo p/estructura doble posicíon 1 (distancia 350mm)</t>
  </si>
  <si>
    <t>Vinculo p/estructura doble posicíon 2.5 (distancia 390mm)</t>
  </si>
  <si>
    <t>Vinculo p/estructura doble posicíon 3 (distancia 440mm)</t>
  </si>
  <si>
    <t>Vinculo p/estructura doble posicíon 5 (distancia 500mm)</t>
  </si>
  <si>
    <t>Conductor desnudo de Cu duro de 35mm2</t>
  </si>
  <si>
    <t>Conductor desnudo de Cu duro de 50mm2</t>
  </si>
  <si>
    <t>Conductor desnudo de Cu duro de 70mm2</t>
  </si>
  <si>
    <t>Conductor desnudo de Cu duro de 95mm2</t>
  </si>
  <si>
    <t>Conductor preensamblado acometida Cu, 2x10</t>
  </si>
  <si>
    <t>Conductor preensamblado acometida Cu, 2x4</t>
  </si>
  <si>
    <t>Conductor preensamblado acometida Cu, 2x6</t>
  </si>
  <si>
    <t>Conductor preensamblado acometida Cu, 4x10</t>
  </si>
  <si>
    <t>Conductor preensamblado acometida Cu, 4x4</t>
  </si>
  <si>
    <t>Conductor preensamblado acometida Cu, 4x6</t>
  </si>
  <si>
    <t>Conductor subterraneo unipolar de 120mm2</t>
  </si>
  <si>
    <t>Conductor subterraneo unipolar de 50mm2</t>
  </si>
  <si>
    <t>Conductor subterraneo unipolar de 70mm2</t>
  </si>
  <si>
    <t>Conductor subterraneo unipolar de 95mm2</t>
  </si>
  <si>
    <t>Conector con portafusible encapsulado</t>
  </si>
  <si>
    <t xml:space="preserve">Portafusible encapsulado </t>
  </si>
  <si>
    <t>Conector dentado Al/Cu princ.(10/95) deriv.(1,5/10)</t>
  </si>
  <si>
    <t>Conector dentado Al/Cu princ.(16/95) deriv.(4/35)</t>
  </si>
  <si>
    <t>Conector dentado Al/Cu princ.(25/240) deriv.(25/95)</t>
  </si>
  <si>
    <t>Contactor trifásico 25A-Bobina 220 Vca.</t>
  </si>
  <si>
    <t>Contactor trifásico 40A-Bobina 220 Vca.</t>
  </si>
  <si>
    <t>Cruceta de madera dura  90x115x1820</t>
  </si>
  <si>
    <t>Cruceta de madera dura 90x115x2440</t>
  </si>
  <si>
    <t>Cruceta de madera dura 60x60x1150</t>
  </si>
  <si>
    <t>Cruceta de madera dura 60x60x1300</t>
  </si>
  <si>
    <t xml:space="preserve">Cruceta de UPN8 x 1820 </t>
  </si>
  <si>
    <t xml:space="preserve">Cruceta de madera dura de 1,5mx3"x3" </t>
  </si>
  <si>
    <t xml:space="preserve">Cruceta de madera dura de 2mx3"x3" </t>
  </si>
  <si>
    <t>Cruceta madera dura - long. 0,70m x 3"x 2"</t>
  </si>
  <si>
    <t xml:space="preserve">Cruceta retención HºAº MN155, c/ ganchos,  distancia electrica 1,5mts. c/bloquete de PAT -p/ col. diam cima 260mm </t>
  </si>
  <si>
    <t>Cruceta retención HºAº MN157, c/ ganchos,  dist. elect. 1,5m - c/bloquete de PAT - p/ col. diam cima 305mm</t>
  </si>
  <si>
    <t xml:space="preserve">Cruceta suspensión HºAº MN155, distancia electrica 1,5mts. c/bloquete de PAT-p/ col. diam cima 260mm </t>
  </si>
  <si>
    <t>Descargadores Oxido de Zinc, con desligador 12KV</t>
  </si>
  <si>
    <t>Descargadores Oxido de Zinc, con desligador 30KV</t>
  </si>
  <si>
    <t>Fleje de acero inoxidable 0,7x20</t>
  </si>
  <si>
    <t>Fotocélula -250 V-10A c/base y soporte</t>
  </si>
  <si>
    <t>Fusible NEOZED 10 A</t>
  </si>
  <si>
    <t>Fusible NEOZED 25 A</t>
  </si>
  <si>
    <t>Fusible NEOZED 35A</t>
  </si>
  <si>
    <t>Fusible NEOZED 63A</t>
  </si>
  <si>
    <t>Fusible NH-TAM00-gL40A</t>
  </si>
  <si>
    <t>Fusible tabaquera -10A- 250V apto fij. Riel DIN</t>
  </si>
  <si>
    <t>Fusibles NH00 - 36A</t>
  </si>
  <si>
    <t>Fusibles NH00 - 100A</t>
  </si>
  <si>
    <t>Fusibles NH00 - 63A</t>
  </si>
  <si>
    <t>Fusibles NH00 - 50A</t>
  </si>
  <si>
    <t>Fusibles NH01 - 200A</t>
  </si>
  <si>
    <t>Fusibles positrol 15KV 10A</t>
  </si>
  <si>
    <t>Fusibles positrol 15KV 15A</t>
  </si>
  <si>
    <t>Fusibles positrol 15KV 20A</t>
  </si>
  <si>
    <t>Fusibles positrol 15KV 30A</t>
  </si>
  <si>
    <t>Fusibles positrol 15KV 50A</t>
  </si>
  <si>
    <t>Fusibles positrol 15KV 100A</t>
  </si>
  <si>
    <t>Fusibles positrol 15KV 1A</t>
  </si>
  <si>
    <t>Fusibles positrol 15KV 2A</t>
  </si>
  <si>
    <t>Fusibles positrol 15KV 3A</t>
  </si>
  <si>
    <t>Fusibles positrol 15KV 6A</t>
  </si>
  <si>
    <t>Fusibles positrol 15KV 8A</t>
  </si>
  <si>
    <t>Gabinete chapa línea pesada c/bisagras de hierro y pomelas petroleras IP54 450x600x225</t>
  </si>
  <si>
    <t xml:space="preserve">Gancho de anclaje de19x1800mm </t>
  </si>
  <si>
    <t xml:space="preserve">Gancho de anclaje de19x2480mm </t>
  </si>
  <si>
    <t>Grampa de tres bulones para cable rienda de 10mm 150x42</t>
  </si>
  <si>
    <t>Grampa Peine bronce 16/50mm2</t>
  </si>
  <si>
    <t>Grampa Peine bronce 25/70mm2</t>
  </si>
  <si>
    <t xml:space="preserve">Grampa para rienda cable 6mm  100x42 </t>
  </si>
  <si>
    <t xml:space="preserve">Grillete retención 5/8" </t>
  </si>
  <si>
    <t xml:space="preserve">Horquilla terminal </t>
  </si>
  <si>
    <t>Horqilla retencion (Aro)</t>
  </si>
  <si>
    <t>Guardacabo  50x42x2</t>
  </si>
  <si>
    <t xml:space="preserve">Horquilla ojal a 90 </t>
  </si>
  <si>
    <t xml:space="preserve">Placa 90º ojal/ojal </t>
  </si>
  <si>
    <t>Int. termomagnético trifásico 50A - Cap.ruptura:10 kA</t>
  </si>
  <si>
    <t>interruptor conmutador bipolar a tornillo a palanca -10A-220VCA (línea exterior-no embutido)</t>
  </si>
  <si>
    <t>Manguera PVC de 3/4"</t>
  </si>
  <si>
    <t>Manguera PVC de 1 1/2" K4</t>
  </si>
  <si>
    <t>Medidor Electrónico Trifásico 5/120A</t>
  </si>
  <si>
    <t>Mensula de Suspension BT con ojal espiralado</t>
  </si>
  <si>
    <t xml:space="preserve">Mensula metalica HºGº para aislador Line Post, con collares posición 1-2-3 , diametro en la cima 26 cm, separacion vertical 90cm. </t>
  </si>
  <si>
    <t>Morsa de retención</t>
  </si>
  <si>
    <t>Morsa de retención 35-120mm2 a cable AL</t>
  </si>
  <si>
    <t>Morsa de retención 16-70mm2 a cable AL</t>
  </si>
  <si>
    <t>Morsa de retención 120-20mm2 a cable AL</t>
  </si>
  <si>
    <t>Morsa de suspensión 120-20mm2 a cable AL</t>
  </si>
  <si>
    <t>Morseto Conector Al/Cu 25-95/4-35 (Dentado estanco)</t>
  </si>
  <si>
    <t xml:space="preserve">Ojal con rosca </t>
  </si>
  <si>
    <t xml:space="preserve">Ojal sin rosca </t>
  </si>
  <si>
    <t>Perfil UPN10 para soporte de transformador largo 3 mts.</t>
  </si>
  <si>
    <t>Perfil UPN8 para soporte de seccionadores y descargadore de M.T. y soporte para aisladores perno rígido largo: 3 mts.</t>
  </si>
  <si>
    <t>Perno recto 16x260 p/MN3</t>
  </si>
  <si>
    <t>Perno recto 16x320 p/MN3</t>
  </si>
  <si>
    <t>Perno recto cuello de cisne 5/8"</t>
  </si>
  <si>
    <t>Perno recto para cima de poste de madera 35x380</t>
  </si>
  <si>
    <t>Perno recto para cima de poste de madera 35x500</t>
  </si>
  <si>
    <t>Pintura asfáltica (Empotramientos de Postes)</t>
  </si>
  <si>
    <t>lt</t>
  </si>
  <si>
    <t>Pinza acometida antihurto con anclaje metalico</t>
  </si>
  <si>
    <t xml:space="preserve">Pinza acometida </t>
  </si>
  <si>
    <t>Porta fusibles de B.T. aéreos APR NH00 hasta 160A</t>
  </si>
  <si>
    <t>Porta fusibles de B.T. aéreos APR NH00 hasta 400A con soporte a cruceta madera o metálica</t>
  </si>
  <si>
    <t>Porta fusibles de B.T. aéreos APR NH01-2-3 hasta 630A con soporte a cruceta madera o metálica</t>
  </si>
  <si>
    <t>Estribo doble</t>
  </si>
  <si>
    <t>Estribo simple</t>
  </si>
  <si>
    <t>Poste de eucalipto preservado c/sales CCA -c/Conect. Antirraj.-Long:11mts-Diam. cima min.: 17cm (grueso)</t>
  </si>
  <si>
    <t>Poste de eucalipto preservado c/sales CCA -c/Conect. Antirraj.-Long:12mts-Diam. cima min.: 17cm (grueso)</t>
  </si>
  <si>
    <t>Poste de eucalipto preservado c/sales CCA -c/Conect. Antirraj.-Long:9mts-Diam. cima min.: 14cm (mediano)</t>
  </si>
  <si>
    <t>Preensacables metálico HºGº (apertura 10-17)</t>
  </si>
  <si>
    <t>Preensacables metálico HºGº (apertura 17-24)</t>
  </si>
  <si>
    <t>Protector maxima y minima tensión regulable trifásico p/riel DIN (para bob. Cont.)</t>
  </si>
  <si>
    <t>Protector Punta de Conductor 25mm2</t>
  </si>
  <si>
    <t>Protector Punta de Conductor 50mm2</t>
  </si>
  <si>
    <t>Protector Punta de Conductor 70mm2</t>
  </si>
  <si>
    <t>Protector Punta de Conductor 95mm2</t>
  </si>
  <si>
    <t>Riel DIN (1m)</t>
  </si>
  <si>
    <t>Seccionador aéreo porta fusibles 15kV, 95KBIL - 16kA</t>
  </si>
  <si>
    <t>Soporte de fijación  a cruceta de cemento o hierro  para seccionador APR160</t>
  </si>
  <si>
    <t>Soporte de fijación  a cruceta de cemento o hierro  para seccionador APR630</t>
  </si>
  <si>
    <t>Soporte de fijación  de tres equipos a poste para seccionador APR160</t>
  </si>
  <si>
    <t>Soporte de fijación  de tres equipos a poste para seccionador APR630</t>
  </si>
  <si>
    <t>Soporte de fijación a cruceta de madera para seccionador APR630</t>
  </si>
  <si>
    <t>Soporte en V prefabricado para subestación transformadora</t>
  </si>
  <si>
    <t xml:space="preserve">Terminal a compresión cobre estañado 16mm2 Ojal 10mm </t>
  </si>
  <si>
    <t>Terminales de Cobre para identar de 120 mm2 ojal de 1/2"</t>
  </si>
  <si>
    <t>Terminales de Cobre para identar de 25 mm2 ojal de 1/2"</t>
  </si>
  <si>
    <t>Terminales de Cobre para identar de 35 mm2 ojal de 3/8"</t>
  </si>
  <si>
    <t>Terminales de Cobre para identar de 50 mm2 ojal de 1/2"</t>
  </si>
  <si>
    <t>Terminales de Cobre para identar de 70 mm2 ojal de 1/2"</t>
  </si>
  <si>
    <t>Terminales de Cobre para identar de 95 mm2 ojal de 1/2"</t>
  </si>
  <si>
    <t>Tilla c/ojal 16x250mm</t>
  </si>
  <si>
    <t>Tilla recta (16x686x114mm)</t>
  </si>
  <si>
    <t>Tilla recta (16x306x127mm)</t>
  </si>
  <si>
    <t>Tilla recta (16x356x152mm)</t>
  </si>
  <si>
    <t>Tilla recta (16x406x330mm)</t>
  </si>
  <si>
    <t>Tilla 3 tuercas (16x457x203mm)</t>
  </si>
  <si>
    <t>Tilla c/ojal 16x406x330mm</t>
  </si>
  <si>
    <t xml:space="preserve">Tilla de retención con ojal cerrado </t>
  </si>
  <si>
    <t>Tilla de suspensión con ojal  espiralado</t>
  </si>
  <si>
    <t>Tilla c/ojal 16x305x152mm</t>
  </si>
  <si>
    <t>Tensor 5/8 ojo-gancho</t>
  </si>
  <si>
    <t>Transformador de distribución trifásico Pn:63KVA - 13,2/0,4KV</t>
  </si>
  <si>
    <t>Transformador de distribución trifásico Pn:100KVA - 13,2/0,4KV</t>
  </si>
  <si>
    <t>Transformador de distribución trifásico Pn:200KVA - 13,2/0,4KV</t>
  </si>
  <si>
    <t>Transformador de distribución trifásico Pn:315KVA - 13,2/0,4KV</t>
  </si>
  <si>
    <t>Transformador de distribución trifásico Pn:400KVA - 13,2/0,4KV</t>
  </si>
  <si>
    <t>Transformador de distribución trifásico Pn:500KVA - 13,2/0,4KV</t>
  </si>
  <si>
    <t>Transformador Rural Monofasico Pn:2,5KVA - 7.63/0,231KV</t>
  </si>
  <si>
    <t>Transformador Rural Monofasico Pn:5KVA - 7.63/0,231KV</t>
  </si>
  <si>
    <t>Transformador Rural Monofasico Pn:10KVA - 7.63/0,231KV</t>
  </si>
  <si>
    <t>Transformador Rural TRIFASICO  Pn:10KVA - 13,2/0,4/0,231KV</t>
  </si>
  <si>
    <t>Transformador Rural TRIFASICO  Pn:16KVA - 13,2/0,4/0,231KV</t>
  </si>
  <si>
    <t>Transformador Rural TRIFASICO  Pn:25KVA - 13,2/0,4/0,231KV</t>
  </si>
  <si>
    <t>Transformador Rural TRIFASICO  Pn:40KVA - 13,2/0,4/0,231KV</t>
  </si>
  <si>
    <t>Transformador Rural TRIFASICO  Pn:63KVA - 13,2/0,4/0,231KV</t>
  </si>
  <si>
    <t>Cable unipolar MT 13,2 cat.II Cu. 3x1x35mm2+R</t>
  </si>
  <si>
    <t>kit 3 puntas Raychem OXSU 4121 uso exterior</t>
  </si>
  <si>
    <t xml:space="preserve">Chapon Protector con cepos </t>
  </si>
  <si>
    <t>Aislador Polimérico horquilla ojal 33kV</t>
  </si>
  <si>
    <t>Aislador Polimérico rotula badajo 33kV</t>
  </si>
  <si>
    <t xml:space="preserve">Horquilla con orbita </t>
  </si>
  <si>
    <t xml:space="preserve">Orbita con ojal </t>
  </si>
  <si>
    <t>Morsa suspensión con horquilla MS 132/G</t>
  </si>
  <si>
    <t>Morsa retención hilo de guardia AC 25mm2</t>
  </si>
  <si>
    <t>Estribo retención</t>
  </si>
  <si>
    <t>Artefacto de A.P. completo  150W - Un: 175/265Vca, 50Hz, clase1, IP65.</t>
  </si>
  <si>
    <t>PAT</t>
  </si>
  <si>
    <t>Jabalina de 5/8 x 1,5 metros IRAM</t>
  </si>
  <si>
    <t>Jabalina de 5/8 x 2 metros IRAM</t>
  </si>
  <si>
    <t>Jabalina de 3/4 x 1,5 metros IRAM</t>
  </si>
  <si>
    <t>Jabalina de 3/4 x 3 metros IRAM</t>
  </si>
  <si>
    <t>Jabalina de 1/2 x 2 metros IRAM</t>
  </si>
  <si>
    <t>Jabalina de 1/2 x 1.5 metros IRAM</t>
  </si>
  <si>
    <t>Jabalina de 3/4 x 2 metros</t>
  </si>
  <si>
    <t xml:space="preserve">Jabalina de 1/2 x 1 metros </t>
  </si>
  <si>
    <t xml:space="preserve">Jabalina de 1/2 x 1.5 metros </t>
  </si>
  <si>
    <t xml:space="preserve">Jabalina de 1/2 x 2 metros </t>
  </si>
  <si>
    <t xml:space="preserve">Jabalina de 1/2 x 3 metros </t>
  </si>
  <si>
    <t>Jabalina de 5/8 x 3 metros</t>
  </si>
  <si>
    <t>Aisladores</t>
  </si>
  <si>
    <t>Abrazaderas</t>
  </si>
  <si>
    <t xml:space="preserve">Brazo de caño metálico para alumbrado público 1 1/4" prefabricado </t>
  </si>
  <si>
    <t>Crucetas</t>
  </si>
  <si>
    <t>terminales</t>
  </si>
  <si>
    <t>tillas</t>
  </si>
  <si>
    <t>Soportes</t>
  </si>
  <si>
    <t>morsas</t>
  </si>
  <si>
    <t>Conectores</t>
  </si>
  <si>
    <t>Varios</t>
  </si>
  <si>
    <t>Vínculos</t>
  </si>
  <si>
    <t>Columna_Metálica</t>
  </si>
  <si>
    <t>Cables</t>
  </si>
  <si>
    <t>Cable acero d:6mm MN100</t>
  </si>
  <si>
    <t>Cable acero de 50mm2 para Linea Protegida</t>
  </si>
  <si>
    <t>Conductor_preensamblado</t>
  </si>
  <si>
    <t>Conductor_subterraneo</t>
  </si>
  <si>
    <t>Conductor_desnudo_Al/Cu</t>
  </si>
  <si>
    <t>Cable_subterraneo</t>
  </si>
  <si>
    <t>Cable_preensamblado</t>
  </si>
  <si>
    <t>Cable_cobre</t>
  </si>
  <si>
    <t>Cable_acero</t>
  </si>
  <si>
    <t>Luminaria</t>
  </si>
  <si>
    <t>Luminaria_A.P.</t>
  </si>
  <si>
    <t>No_normalizada</t>
  </si>
  <si>
    <t>Normalizada</t>
  </si>
  <si>
    <t>Transformadores</t>
  </si>
  <si>
    <t>Distribución</t>
  </si>
  <si>
    <t>Rural</t>
  </si>
  <si>
    <t>Fusibles</t>
  </si>
  <si>
    <t>Fusible</t>
  </si>
  <si>
    <t>Portafusible</t>
  </si>
  <si>
    <t>Herrajes_y_otros</t>
  </si>
  <si>
    <t>Brazos_de_montaje</t>
  </si>
  <si>
    <t>Conjuntos_retención/suspención/terminal</t>
  </si>
  <si>
    <t>Perno_recto</t>
  </si>
  <si>
    <t>Protector_punta_de_conductor</t>
  </si>
  <si>
    <t>Rubros</t>
  </si>
  <si>
    <t>Selección_rubro</t>
  </si>
  <si>
    <t>Selección_subrubro</t>
  </si>
  <si>
    <t>Selección_elemento</t>
  </si>
  <si>
    <t>cantidad</t>
  </si>
  <si>
    <t>precio total</t>
  </si>
  <si>
    <t>completar</t>
  </si>
  <si>
    <t>Conductor_desnudo_Al_o_Cu</t>
  </si>
  <si>
    <t xml:space="preserve">Columna metalica de alumbrado de 13 metros </t>
  </si>
  <si>
    <t xml:space="preserve">Columna metálica de alumbrado de 13 metros </t>
  </si>
  <si>
    <t>Conjuntos_retención_suspensión_terminal</t>
  </si>
  <si>
    <t>Total</t>
  </si>
  <si>
    <t>Costo-Costo</t>
  </si>
  <si>
    <t>Gastos generales</t>
  </si>
  <si>
    <t>Gasto financiero</t>
  </si>
  <si>
    <t>Beneficio</t>
  </si>
  <si>
    <t>Gasto impositivo</t>
  </si>
  <si>
    <t>15% C-C</t>
  </si>
  <si>
    <t>2% COSTO</t>
  </si>
  <si>
    <t>COSTO-COSTO + GASTOS G.</t>
  </si>
  <si>
    <t>10% COSTO</t>
  </si>
  <si>
    <t>costo + gasto. F. + beneficio</t>
  </si>
  <si>
    <t>24,5% psi</t>
  </si>
  <si>
    <t>Gasto I. + PSI.</t>
  </si>
  <si>
    <t>Precio sin impuestos</t>
  </si>
  <si>
    <t>Costo</t>
  </si>
  <si>
    <t>incidencia MO + Equipos</t>
  </si>
  <si>
    <t>1)</t>
  </si>
  <si>
    <t>Seleccionar en la fila RUBRO el rubro buscado en la lista desplegable</t>
  </si>
  <si>
    <t>Seleccionar en la fila ELEMENTO el elemento buscado en la lista desplegable</t>
  </si>
  <si>
    <t>Seleccionar en la fila SUBRUBRO el subrubro buscado en la lista desplegable</t>
  </si>
  <si>
    <t>En la fila cantidad ingresar el número de elementos</t>
  </si>
  <si>
    <t>2)</t>
  </si>
  <si>
    <t>3)</t>
  </si>
  <si>
    <t>4)</t>
  </si>
  <si>
    <t>5)</t>
  </si>
  <si>
    <t>6)</t>
  </si>
  <si>
    <t>VALOR EN JUEGO</t>
  </si>
  <si>
    <t>Coeficiente de actualización original</t>
  </si>
  <si>
    <t>Coeficiente de actualización actual</t>
  </si>
  <si>
    <t>Valor dólar</t>
  </si>
  <si>
    <t>Dólar en juego</t>
  </si>
  <si>
    <t>repetir para todos los elementos de la obra</t>
  </si>
  <si>
    <t>En la tabla a la derecha aparecerá el valor en juego a ingresar a la hora de presentar honorarios</t>
  </si>
  <si>
    <t>Cable preensamblado Al 3x 50/ 50mm2</t>
  </si>
  <si>
    <t>Poste salinizado de 7 mts</t>
  </si>
  <si>
    <t xml:space="preserve">
Aprobadas Resolución N° 56 del Consejo Directivo del Distrito V del Colegio de Ingenieros de la Provincia de Buenos Aires en fecha 21 de marzo de 2023</t>
  </si>
  <si>
    <t>ÍTEMS ADICIONALES</t>
  </si>
  <si>
    <t>RUBRO</t>
  </si>
  <si>
    <t>PRECIO</t>
  </si>
  <si>
    <t>CANTIDAD</t>
  </si>
  <si>
    <t>PRECIO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</si>
</sst>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44" fontId="0" fillId="0" borderId="0" xfId="1" applyFont="1"/>
    <xf numFmtId="0" fontId="0" fillId="0" borderId="3" xfId="0" applyBorder="1"/>
    <xf numFmtId="0" fontId="0" fillId="4" borderId="3" xfId="0" applyFill="1" applyBorder="1"/>
    <xf numFmtId="0" fontId="0" fillId="0" borderId="6" xfId="0" applyBorder="1"/>
    <xf numFmtId="0" fontId="0" fillId="4" borderId="6" xfId="0" applyFill="1" applyBorder="1"/>
    <xf numFmtId="0" fontId="0" fillId="0" borderId="0" xfId="0" applyAlignment="1">
      <alignment wrapText="1"/>
    </xf>
    <xf numFmtId="0" fontId="0" fillId="4" borderId="6" xfId="0" applyFill="1" applyBorder="1" applyAlignment="1">
      <alignment wrapText="1"/>
    </xf>
    <xf numFmtId="0" fontId="0" fillId="0" borderId="6" xfId="0" applyBorder="1" applyAlignment="1">
      <alignment wrapText="1"/>
    </xf>
    <xf numFmtId="0" fontId="0" fillId="0" borderId="0" xfId="0" applyProtection="1"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44" fontId="0" fillId="0" borderId="11" xfId="1" applyFont="1" applyBorder="1" applyProtection="1"/>
    <xf numFmtId="0" fontId="0" fillId="0" borderId="8" xfId="0" applyBorder="1"/>
    <xf numFmtId="9" fontId="0" fillId="0" borderId="8" xfId="0" applyNumberFormat="1" applyBorder="1" applyAlignment="1">
      <alignment horizontal="center"/>
    </xf>
    <xf numFmtId="44" fontId="0" fillId="0" borderId="8" xfId="1" applyFont="1" applyBorder="1" applyProtection="1"/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center"/>
    </xf>
    <xf numFmtId="44" fontId="0" fillId="0" borderId="12" xfId="1" applyFont="1" applyBorder="1" applyProtection="1"/>
    <xf numFmtId="0" fontId="0" fillId="0" borderId="13" xfId="0" applyBorder="1"/>
    <xf numFmtId="0" fontId="0" fillId="0" borderId="13" xfId="0" applyBorder="1" applyAlignment="1">
      <alignment horizontal="center"/>
    </xf>
    <xf numFmtId="44" fontId="0" fillId="0" borderId="13" xfId="1" applyFont="1" applyBorder="1" applyProtection="1"/>
    <xf numFmtId="0" fontId="0" fillId="0" borderId="14" xfId="0" applyBorder="1"/>
    <xf numFmtId="0" fontId="0" fillId="0" borderId="14" xfId="0" applyBorder="1" applyAlignment="1">
      <alignment horizontal="center"/>
    </xf>
    <xf numFmtId="44" fontId="0" fillId="0" borderId="14" xfId="1" applyFont="1" applyBorder="1" applyProtection="1"/>
    <xf numFmtId="44" fontId="0" fillId="0" borderId="0" xfId="1" applyFont="1" applyProtection="1"/>
    <xf numFmtId="44" fontId="2" fillId="2" borderId="7" xfId="1" applyFont="1" applyFill="1" applyBorder="1" applyProtection="1"/>
    <xf numFmtId="44" fontId="2" fillId="2" borderId="2" xfId="1" applyFont="1" applyFill="1" applyBorder="1" applyProtection="1"/>
    <xf numFmtId="0" fontId="2" fillId="2" borderId="2" xfId="0" applyFont="1" applyFill="1" applyBorder="1"/>
    <xf numFmtId="0" fontId="0" fillId="0" borderId="15" xfId="0" applyBorder="1"/>
    <xf numFmtId="0" fontId="0" fillId="0" borderId="16" xfId="0" applyBorder="1"/>
    <xf numFmtId="0" fontId="5" fillId="0" borderId="0" xfId="0" applyFont="1"/>
    <xf numFmtId="44" fontId="5" fillId="0" borderId="0" xfId="0" applyNumberFormat="1" applyFont="1"/>
    <xf numFmtId="0" fontId="0" fillId="0" borderId="0" xfId="0" applyAlignment="1">
      <alignment horizontal="left" vertical="center"/>
    </xf>
    <xf numFmtId="44" fontId="0" fillId="0" borderId="0" xfId="1" applyFont="1" applyAlignment="1">
      <alignment horizontal="left" vertical="center"/>
    </xf>
    <xf numFmtId="0" fontId="2" fillId="2" borderId="3" xfId="0" applyFont="1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44" fontId="4" fillId="0" borderId="19" xfId="1" applyFont="1" applyBorder="1" applyAlignment="1" applyProtection="1">
      <alignment horizontal="center" vertical="center"/>
    </xf>
    <xf numFmtId="44" fontId="4" fillId="0" borderId="21" xfId="1" applyFont="1" applyBorder="1" applyAlignment="1" applyProtection="1">
      <alignment horizontal="center" vertical="center"/>
    </xf>
    <xf numFmtId="44" fontId="4" fillId="0" borderId="24" xfId="1" applyFont="1" applyBorder="1" applyAlignment="1" applyProtection="1">
      <alignment horizontal="center" vertical="center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/>
    <xf numFmtId="0" fontId="7" fillId="5" borderId="0" xfId="0" applyFont="1" applyFill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$&quot;\ * #,##0.00_-;\-&quot;$&quot;\ * #,##0.00_-;_-&quot;$&quot;\ * &quot;-&quot;??_-;_-@_-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protection locked="0" hidden="0"/>
    </dxf>
    <dxf>
      <protection locked="0" hidden="0"/>
    </dxf>
    <dxf>
      <protection locked="0" hidden="0"/>
    </dxf>
    <dxf>
      <numFmt numFmtId="34" formatCode="_-&quot;$&quot;\ * #,##0.00_-;\-&quot;$&quot;\ * #,##0.00_-;_-&quot;$&quot;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protection locked="1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protection locked="1" hidden="0"/>
    </dxf>
    <dxf>
      <protection locked="1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border diagonalUp="0" diagonalDown="0">
        <left style="thin">
          <color theme="0"/>
        </left>
        <right style="thin">
          <color theme="0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jemplo%20para%20excel%20para%20el%20coleg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4">
          <cell r="O4" t="str">
            <v>Postación</v>
          </cell>
        </row>
        <row r="5">
          <cell r="O5" t="str">
            <v>PAT</v>
          </cell>
        </row>
        <row r="6">
          <cell r="O6" t="str">
            <v>Conducción_eléctrica</v>
          </cell>
        </row>
        <row r="7">
          <cell r="O7" t="str">
            <v>Transformadores</v>
          </cell>
        </row>
        <row r="8">
          <cell r="O8" t="str">
            <v>Selección_rubro</v>
          </cell>
        </row>
      </sheetData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0000000}" name="Tabla10" displayName="Tabla10" ref="D15:J44" totalsRowCount="1" headerRowDxfId="17" dataDxfId="15" totalsRowDxfId="14" headerRowBorderDxfId="16">
  <autoFilter ref="D15:J43" xr:uid="{00000000-0009-0000-0100-00000A000000}"/>
  <tableColumns count="7">
    <tableColumn id="1" xr3:uid="{00000000-0010-0000-0000-000001000000}" name="Rubro" totalsRowLabel="Total" dataDxfId="13" totalsRowDxfId="5"/>
    <tableColumn id="2" xr3:uid="{00000000-0010-0000-0000-000002000000}" name="Subrubro" dataDxfId="12" totalsRowDxfId="4"/>
    <tableColumn id="3" xr3:uid="{00000000-0010-0000-0000-000003000000}" name="Elemento" dataDxfId="11" totalsRowDxfId="3"/>
    <tableColumn id="4" xr3:uid="{00000000-0010-0000-0000-000004000000}" name="Unidad" dataDxfId="10">
      <calculatedColumnFormula>IFERROR(VLOOKUP($F16,Tabla310[[Elemento]:[Precio $]],2,0),"")</calculatedColumnFormula>
    </tableColumn>
    <tableColumn id="5" xr3:uid="{00000000-0010-0000-0000-000005000000}" name="Precio $" dataDxfId="9" totalsRowDxfId="2" dataCellStyle="Moneda">
      <calculatedColumnFormula>IFERROR(VLOOKUP($F16,Tabla310[[Elemento]:[Precio $]],4,0),"")</calculatedColumnFormula>
    </tableColumn>
    <tableColumn id="6" xr3:uid="{00000000-0010-0000-0000-000006000000}" name="cantidad" dataDxfId="8" totalsRowDxfId="1"/>
    <tableColumn id="7" xr3:uid="{00000000-0010-0000-0000-000007000000}" name="precio total" totalsRowFunction="custom" dataDxfId="7" totalsRowDxfId="0" dataCellStyle="Moneda">
      <calculatedColumnFormula>IFERROR(H16*I16,0)</calculatedColumnFormula>
      <totalsRowFormula>SUBTOTAL(9,Tabla10[precio total])</totalsRow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Tabla310" displayName="Tabla310" ref="C4:H298" totalsRowShown="0">
  <autoFilter ref="C4:H298" xr:uid="{00000000-0009-0000-0100-000009000000}"/>
  <tableColumns count="6">
    <tableColumn id="1" xr3:uid="{00000000-0010-0000-0100-000001000000}" name="Rubro"/>
    <tableColumn id="2" xr3:uid="{00000000-0010-0000-0100-000002000000}" name="Subrubro"/>
    <tableColumn id="3" xr3:uid="{00000000-0010-0000-0100-000003000000}" name="Elemento"/>
    <tableColumn id="4" xr3:uid="{00000000-0010-0000-0100-000004000000}" name="Unidad"/>
    <tableColumn id="5" xr3:uid="{00000000-0010-0000-0100-000005000000}" name="Precio U$D" dataCellStyle="Moneda"/>
    <tableColumn id="6" xr3:uid="{00000000-0010-0000-0100-000006000000}" name="Precio $" dataDxfId="6" dataCellStyle="Moneda">
      <calculatedColumnFormula>+G5*Itemizado!$L$6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D1:O62"/>
  <sheetViews>
    <sheetView tabSelected="1" topLeftCell="A10" zoomScale="85" zoomScaleNormal="85" workbookViewId="0">
      <selection activeCell="I16" sqref="I16"/>
    </sheetView>
  </sheetViews>
  <sheetFormatPr baseColWidth="10" defaultColWidth="11.42578125" defaultRowHeight="15" x14ac:dyDescent="0.25"/>
  <cols>
    <col min="1" max="3" width="11.42578125" style="9"/>
    <col min="4" max="4" width="15.7109375" style="9" bestFit="1" customWidth="1"/>
    <col min="5" max="5" width="19.28515625" style="9" bestFit="1" customWidth="1"/>
    <col min="6" max="6" width="74.5703125" style="9" customWidth="1"/>
    <col min="7" max="7" width="9.7109375" bestFit="1" customWidth="1"/>
    <col min="8" max="8" width="32.7109375" style="31" customWidth="1"/>
    <col min="9" max="9" width="10.85546875" style="9" bestFit="1" customWidth="1"/>
    <col min="10" max="10" width="35.140625" style="31" customWidth="1"/>
    <col min="11" max="12" width="11.42578125" style="9"/>
    <col min="13" max="13" width="20.42578125" style="9" bestFit="1" customWidth="1"/>
    <col min="14" max="14" width="26.85546875" style="9" bestFit="1" customWidth="1"/>
    <col min="15" max="15" width="48.85546875" style="9" customWidth="1"/>
    <col min="16" max="16384" width="11.42578125" style="9"/>
  </cols>
  <sheetData>
    <row r="1" spans="4:15" x14ac:dyDescent="0.25">
      <c r="D1" s="54" t="s">
        <v>379</v>
      </c>
      <c r="E1" s="55"/>
      <c r="F1" s="55"/>
      <c r="G1" s="55"/>
      <c r="H1" s="55"/>
      <c r="I1" s="55"/>
      <c r="J1" s="55"/>
    </row>
    <row r="2" spans="4:15" x14ac:dyDescent="0.25">
      <c r="D2" t="s">
        <v>360</v>
      </c>
      <c r="E2" t="s">
        <v>361</v>
      </c>
    </row>
    <row r="3" spans="4:15" x14ac:dyDescent="0.25">
      <c r="D3" t="s">
        <v>365</v>
      </c>
      <c r="E3" t="s">
        <v>363</v>
      </c>
    </row>
    <row r="4" spans="4:15" x14ac:dyDescent="0.25">
      <c r="D4" t="s">
        <v>366</v>
      </c>
      <c r="E4" t="s">
        <v>362</v>
      </c>
    </row>
    <row r="5" spans="4:15" x14ac:dyDescent="0.25">
      <c r="D5" t="s">
        <v>367</v>
      </c>
      <c r="E5" t="s">
        <v>364</v>
      </c>
    </row>
    <row r="6" spans="4:15" x14ac:dyDescent="0.25">
      <c r="D6" t="s">
        <v>368</v>
      </c>
      <c r="E6" s="9" t="s">
        <v>375</v>
      </c>
    </row>
    <row r="7" spans="4:15" x14ac:dyDescent="0.25">
      <c r="D7" t="s">
        <v>369</v>
      </c>
      <c r="E7" t="s">
        <v>376</v>
      </c>
    </row>
    <row r="15" spans="4:15" ht="15.75" thickBot="1" x14ac:dyDescent="0.3">
      <c r="D15" s="12" t="s">
        <v>0</v>
      </c>
      <c r="E15" s="13" t="s">
        <v>1</v>
      </c>
      <c r="F15" s="13" t="s">
        <v>2</v>
      </c>
      <c r="G15" s="34" t="s">
        <v>3</v>
      </c>
      <c r="H15" s="33" t="s">
        <v>4</v>
      </c>
      <c r="I15" s="13" t="s">
        <v>337</v>
      </c>
      <c r="J15" s="32" t="s">
        <v>338</v>
      </c>
    </row>
    <row r="16" spans="4:15" ht="16.5" thickTop="1" thickBot="1" x14ac:dyDescent="0.3">
      <c r="D16" s="9" t="s">
        <v>334</v>
      </c>
      <c r="E16" s="9" t="s">
        <v>335</v>
      </c>
      <c r="F16" s="9" t="s">
        <v>336</v>
      </c>
      <c r="H16" s="31" t="str">
        <f>IFERROR(VLOOKUP($F16,Tabla310[[Elemento]:[Precio $]],4,0),"")</f>
        <v/>
      </c>
      <c r="I16" s="9" t="s">
        <v>339</v>
      </c>
      <c r="J16" s="31">
        <f>IFERROR(H16*I16,0)</f>
        <v>0</v>
      </c>
      <c r="M16" s="14" t="s">
        <v>344</v>
      </c>
      <c r="N16" s="15"/>
      <c r="O16" s="16">
        <f>SUM(Tabla10[[#Totals],[precio total]],G54:G62)</f>
        <v>0</v>
      </c>
    </row>
    <row r="17" spans="4:15" ht="15.75" thickBot="1" x14ac:dyDescent="0.3">
      <c r="D17" s="9" t="s">
        <v>334</v>
      </c>
      <c r="E17" s="9" t="s">
        <v>335</v>
      </c>
      <c r="F17" s="9" t="s">
        <v>336</v>
      </c>
      <c r="G17" t="str">
        <f>IFERROR(VLOOKUP($F17,Tabla310[[Elemento]:[Precio $]],2,0),"")</f>
        <v/>
      </c>
      <c r="H17" s="31" t="str">
        <f>IFERROR(VLOOKUP($F17,Tabla310[[Elemento]:[Precio $]],4,0),"")</f>
        <v/>
      </c>
      <c r="I17" s="9" t="s">
        <v>339</v>
      </c>
      <c r="J17" s="31">
        <f t="shared" ref="J17:J43" si="0">IFERROR(H17*I17,0)</f>
        <v>0</v>
      </c>
      <c r="M17" s="17" t="s">
        <v>359</v>
      </c>
      <c r="N17" s="18">
        <v>0.4</v>
      </c>
      <c r="O17" s="19">
        <f>O16*0.4</f>
        <v>0</v>
      </c>
    </row>
    <row r="18" spans="4:15" ht="15.75" thickBot="1" x14ac:dyDescent="0.3">
      <c r="D18" s="9" t="s">
        <v>334</v>
      </c>
      <c r="E18" s="9" t="s">
        <v>335</v>
      </c>
      <c r="F18" s="9" t="s">
        <v>336</v>
      </c>
      <c r="G18" t="str">
        <f>IFERROR(VLOOKUP($F18,Tabla310[[Elemento]:[Precio $]],2,0),"")</f>
        <v/>
      </c>
      <c r="H18" s="31" t="str">
        <f>IFERROR(VLOOKUP($F18,Tabla310[[Elemento]:[Precio $]],4,0),"")</f>
        <v/>
      </c>
      <c r="I18" s="9" t="s">
        <v>339</v>
      </c>
      <c r="J18" s="31">
        <f t="shared" si="0"/>
        <v>0</v>
      </c>
      <c r="M18" s="14" t="s">
        <v>345</v>
      </c>
      <c r="N18" s="20"/>
      <c r="O18" s="16">
        <f>O16+O17</f>
        <v>0</v>
      </c>
    </row>
    <row r="19" spans="4:15" x14ac:dyDescent="0.25">
      <c r="D19" s="9" t="s">
        <v>334</v>
      </c>
      <c r="E19" s="9" t="s">
        <v>335</v>
      </c>
      <c r="F19" s="9" t="s">
        <v>336</v>
      </c>
      <c r="G19" t="str">
        <f>IFERROR(VLOOKUP($F19,Tabla310[[Elemento]:[Precio $]],2,0),"")</f>
        <v/>
      </c>
      <c r="H19" s="31" t="str">
        <f>IFERROR(VLOOKUP($F19,Tabla310[[Elemento]:[Precio $]],4,0),"")</f>
        <v/>
      </c>
      <c r="I19" s="9" t="s">
        <v>339</v>
      </c>
      <c r="J19" s="31">
        <f t="shared" si="0"/>
        <v>0</v>
      </c>
      <c r="M19" s="17" t="s">
        <v>346</v>
      </c>
      <c r="N19" s="21" t="s">
        <v>350</v>
      </c>
      <c r="O19" s="19">
        <f>O18*0.15</f>
        <v>0</v>
      </c>
    </row>
    <row r="20" spans="4:15" ht="15.75" thickBot="1" x14ac:dyDescent="0.3">
      <c r="D20" s="9" t="s">
        <v>334</v>
      </c>
      <c r="E20" s="9" t="s">
        <v>335</v>
      </c>
      <c r="F20" s="9" t="s">
        <v>336</v>
      </c>
      <c r="G20" t="str">
        <f>IFERROR(VLOOKUP($F20,Tabla310[[Elemento]:[Precio $]],2,0),"")</f>
        <v/>
      </c>
      <c r="H20" s="31" t="str">
        <f>IFERROR(VLOOKUP($F20,Tabla310[[Elemento]:[Precio $]],4,0),"")</f>
        <v/>
      </c>
      <c r="I20" s="9" t="s">
        <v>339</v>
      </c>
      <c r="J20" s="31">
        <f t="shared" si="0"/>
        <v>0</v>
      </c>
      <c r="M20" s="22" t="s">
        <v>347</v>
      </c>
      <c r="N20" s="23" t="s">
        <v>351</v>
      </c>
      <c r="O20" s="24">
        <f>O18*0.02</f>
        <v>0</v>
      </c>
    </row>
    <row r="21" spans="4:15" ht="15.75" thickBot="1" x14ac:dyDescent="0.3">
      <c r="D21" s="9" t="s">
        <v>334</v>
      </c>
      <c r="E21" s="9" t="s">
        <v>335</v>
      </c>
      <c r="F21" s="9" t="s">
        <v>336</v>
      </c>
      <c r="G21" t="str">
        <f>IFERROR(VLOOKUP($F21,Tabla310[[Elemento]:[Precio $]],2,0),"")</f>
        <v/>
      </c>
      <c r="H21" s="31" t="str">
        <f>IFERROR(VLOOKUP($F21,Tabla310[[Elemento]:[Precio $]],4,0),"")</f>
        <v/>
      </c>
      <c r="I21" s="9" t="s">
        <v>339</v>
      </c>
      <c r="J21" s="31">
        <f t="shared" si="0"/>
        <v>0</v>
      </c>
      <c r="M21" s="14" t="s">
        <v>358</v>
      </c>
      <c r="N21" s="20" t="s">
        <v>352</v>
      </c>
      <c r="O21" s="16">
        <f>O18+O19</f>
        <v>0</v>
      </c>
    </row>
    <row r="22" spans="4:15" ht="15.75" thickBot="1" x14ac:dyDescent="0.3">
      <c r="D22" s="9" t="s">
        <v>334</v>
      </c>
      <c r="E22" s="9" t="s">
        <v>335</v>
      </c>
      <c r="F22" s="9" t="s">
        <v>336</v>
      </c>
      <c r="G22" t="str">
        <f>IFERROR(VLOOKUP($F22,Tabla310[[Elemento]:[Precio $]],2,0),"")</f>
        <v/>
      </c>
      <c r="H22" s="31" t="str">
        <f>IFERROR(VLOOKUP($F22,Tabla310[[Elemento]:[Precio $]],4,0),"")</f>
        <v/>
      </c>
      <c r="I22" s="9" t="s">
        <v>339</v>
      </c>
      <c r="J22" s="31">
        <f t="shared" si="0"/>
        <v>0</v>
      </c>
      <c r="M22" s="25" t="s">
        <v>348</v>
      </c>
      <c r="N22" s="26" t="s">
        <v>353</v>
      </c>
      <c r="O22" s="27">
        <f>O21*0.1</f>
        <v>0</v>
      </c>
    </row>
    <row r="23" spans="4:15" ht="15.75" thickBot="1" x14ac:dyDescent="0.3">
      <c r="D23" s="9" t="s">
        <v>334</v>
      </c>
      <c r="E23" s="9" t="s">
        <v>335</v>
      </c>
      <c r="F23" s="9" t="s">
        <v>336</v>
      </c>
      <c r="G23" t="str">
        <f>IFERROR(VLOOKUP($F23,Tabla310[[Elemento]:[Precio $]],2,0),"")</f>
        <v/>
      </c>
      <c r="H23" s="31" t="str">
        <f>IFERROR(VLOOKUP($F23,Tabla310[[Elemento]:[Precio $]],4,0),"")</f>
        <v/>
      </c>
      <c r="I23" s="9" t="s">
        <v>339</v>
      </c>
      <c r="J23" s="31">
        <f t="shared" si="0"/>
        <v>0</v>
      </c>
      <c r="M23" s="14" t="s">
        <v>357</v>
      </c>
      <c r="N23" s="20" t="s">
        <v>354</v>
      </c>
      <c r="O23" s="16">
        <f>O21+O22+O20</f>
        <v>0</v>
      </c>
    </row>
    <row r="24" spans="4:15" x14ac:dyDescent="0.25">
      <c r="D24" s="9" t="s">
        <v>334</v>
      </c>
      <c r="E24" s="9" t="s">
        <v>335</v>
      </c>
      <c r="F24" s="9" t="s">
        <v>336</v>
      </c>
      <c r="G24" t="str">
        <f>IFERROR(VLOOKUP($F24,Tabla310[[Elemento]:[Precio $]],2,0),"")</f>
        <v/>
      </c>
      <c r="H24" s="31" t="str">
        <f>IFERROR(VLOOKUP($F24,Tabla310[[Elemento]:[Precio $]],4,0),"")</f>
        <v/>
      </c>
      <c r="I24" s="9" t="s">
        <v>339</v>
      </c>
      <c r="J24" s="31">
        <f t="shared" si="0"/>
        <v>0</v>
      </c>
      <c r="M24" s="28" t="s">
        <v>349</v>
      </c>
      <c r="N24" s="29" t="s">
        <v>355</v>
      </c>
      <c r="O24" s="30">
        <f>O23*0.245</f>
        <v>0</v>
      </c>
    </row>
    <row r="25" spans="4:15" x14ac:dyDescent="0.25">
      <c r="D25" s="9" t="s">
        <v>334</v>
      </c>
      <c r="E25" s="9" t="s">
        <v>335</v>
      </c>
      <c r="F25" s="9" t="s">
        <v>336</v>
      </c>
      <c r="G25" t="str">
        <f>IFERROR(VLOOKUP($F25,Tabla310[[Elemento]:[Precio $]],2,0),"")</f>
        <v/>
      </c>
      <c r="H25" s="31" t="str">
        <f>IFERROR(VLOOKUP($F25,Tabla310[[Elemento]:[Precio $]],4,0),"")</f>
        <v/>
      </c>
      <c r="I25" s="9" t="s">
        <v>339</v>
      </c>
      <c r="J25" s="31">
        <f t="shared" si="0"/>
        <v>0</v>
      </c>
      <c r="M25"/>
      <c r="N25"/>
      <c r="O25"/>
    </row>
    <row r="26" spans="4:15" ht="15.75" thickBot="1" x14ac:dyDescent="0.3">
      <c r="D26" s="9" t="s">
        <v>334</v>
      </c>
      <c r="E26" s="9" t="s">
        <v>335</v>
      </c>
      <c r="F26" s="9" t="s">
        <v>336</v>
      </c>
      <c r="G26" t="str">
        <f>IFERROR(VLOOKUP($F26,Tabla310[[Elemento]:[Precio $]],2,0),"")</f>
        <v/>
      </c>
      <c r="H26" s="31" t="str">
        <f>IFERROR(VLOOKUP($F26,Tabla310[[Elemento]:[Precio $]],4,0),"")</f>
        <v/>
      </c>
      <c r="I26" s="9" t="s">
        <v>339</v>
      </c>
      <c r="J26" s="31">
        <f t="shared" si="0"/>
        <v>0</v>
      </c>
      <c r="M26"/>
      <c r="N26"/>
      <c r="O26"/>
    </row>
    <row r="27" spans="4:15" x14ac:dyDescent="0.25">
      <c r="D27" s="9" t="s">
        <v>334</v>
      </c>
      <c r="E27" s="9" t="s">
        <v>335</v>
      </c>
      <c r="F27" s="9" t="s">
        <v>336</v>
      </c>
      <c r="G27" t="str">
        <f>IFERROR(VLOOKUP($F27,Tabla310[[Elemento]:[Precio $]],2,0),"")</f>
        <v/>
      </c>
      <c r="H27" s="31" t="str">
        <f>IFERROR(VLOOKUP($F27,Tabla310[[Elemento]:[Precio $]],4,0),"")</f>
        <v/>
      </c>
      <c r="I27" s="9" t="s">
        <v>339</v>
      </c>
      <c r="J27" s="31">
        <f t="shared" si="0"/>
        <v>0</v>
      </c>
      <c r="M27" s="45" t="s">
        <v>370</v>
      </c>
      <c r="N27" s="48" t="s">
        <v>356</v>
      </c>
      <c r="O27" s="51">
        <f>O23+O24</f>
        <v>0</v>
      </c>
    </row>
    <row r="28" spans="4:15" x14ac:dyDescent="0.25">
      <c r="D28" s="9" t="s">
        <v>334</v>
      </c>
      <c r="E28" s="9" t="s">
        <v>335</v>
      </c>
      <c r="F28" s="9" t="s">
        <v>336</v>
      </c>
      <c r="G28" t="str">
        <f>IFERROR(VLOOKUP($F28,Tabla310[[Elemento]:[Precio $]],2,0),"")</f>
        <v/>
      </c>
      <c r="H28" s="31" t="str">
        <f>IFERROR(VLOOKUP($F28,Tabla310[[Elemento]:[Precio $]],4,0),"")</f>
        <v/>
      </c>
      <c r="I28" s="9" t="s">
        <v>339</v>
      </c>
      <c r="J28" s="31">
        <f t="shared" si="0"/>
        <v>0</v>
      </c>
      <c r="M28" s="46"/>
      <c r="N28" s="49"/>
      <c r="O28" s="52"/>
    </row>
    <row r="29" spans="4:15" ht="15.75" thickBot="1" x14ac:dyDescent="0.3">
      <c r="D29" s="9" t="s">
        <v>334</v>
      </c>
      <c r="E29" s="9" t="s">
        <v>335</v>
      </c>
      <c r="F29" s="9" t="s">
        <v>336</v>
      </c>
      <c r="G29" t="str">
        <f>IFERROR(VLOOKUP($F29,Tabla310[[Elemento]:[Precio $]],2,0),"")</f>
        <v/>
      </c>
      <c r="H29" s="31" t="str">
        <f>IFERROR(VLOOKUP($F29,Tabla310[[Elemento]:[Precio $]],4,0),"")</f>
        <v/>
      </c>
      <c r="I29" s="9" t="s">
        <v>339</v>
      </c>
      <c r="J29" s="31">
        <f t="shared" si="0"/>
        <v>0</v>
      </c>
      <c r="M29" s="47"/>
      <c r="N29" s="50"/>
      <c r="O29" s="53"/>
    </row>
    <row r="30" spans="4:15" x14ac:dyDescent="0.25">
      <c r="D30" s="9" t="s">
        <v>334</v>
      </c>
      <c r="E30" s="9" t="s">
        <v>335</v>
      </c>
      <c r="F30" s="9" t="s">
        <v>336</v>
      </c>
      <c r="G30" t="str">
        <f>IFERROR(VLOOKUP($F30,Tabla310[[Elemento]:[Precio $]],2,0),"")</f>
        <v/>
      </c>
      <c r="H30" s="31" t="str">
        <f>IFERROR(VLOOKUP($F30,Tabla310[[Elemento]:[Precio $]],4,0),"")</f>
        <v/>
      </c>
      <c r="I30" s="9" t="s">
        <v>339</v>
      </c>
      <c r="J30" s="31">
        <f t="shared" si="0"/>
        <v>0</v>
      </c>
    </row>
    <row r="31" spans="4:15" x14ac:dyDescent="0.25">
      <c r="D31" s="9" t="s">
        <v>334</v>
      </c>
      <c r="E31" s="9" t="s">
        <v>335</v>
      </c>
      <c r="F31" s="9" t="s">
        <v>336</v>
      </c>
      <c r="G31" t="str">
        <f>IFERROR(VLOOKUP($F31,Tabla310[[Elemento]:[Precio $]],2,0),"")</f>
        <v/>
      </c>
      <c r="H31" s="31" t="str">
        <f>IFERROR(VLOOKUP($F31,Tabla310[[Elemento]:[Precio $]],4,0),"")</f>
        <v/>
      </c>
      <c r="I31" s="9" t="s">
        <v>339</v>
      </c>
      <c r="J31" s="31">
        <f t="shared" si="0"/>
        <v>0</v>
      </c>
    </row>
    <row r="32" spans="4:15" x14ac:dyDescent="0.25">
      <c r="D32" s="9" t="s">
        <v>334</v>
      </c>
      <c r="E32" s="9" t="s">
        <v>335</v>
      </c>
      <c r="F32" s="9" t="s">
        <v>336</v>
      </c>
      <c r="G32" t="str">
        <f>IFERROR(VLOOKUP($F32,Tabla310[[Elemento]:[Precio $]],2,0),"")</f>
        <v/>
      </c>
      <c r="H32" s="31" t="str">
        <f>IFERROR(VLOOKUP($F32,Tabla310[[Elemento]:[Precio $]],4,0),"")</f>
        <v/>
      </c>
      <c r="I32" s="9" t="s">
        <v>339</v>
      </c>
      <c r="J32" s="31">
        <f t="shared" si="0"/>
        <v>0</v>
      </c>
    </row>
    <row r="33" spans="4:10" x14ac:dyDescent="0.25">
      <c r="D33" s="9" t="s">
        <v>334</v>
      </c>
      <c r="E33" s="9" t="s">
        <v>335</v>
      </c>
      <c r="F33" s="9" t="s">
        <v>336</v>
      </c>
      <c r="G33" t="str">
        <f>IFERROR(VLOOKUP($F33,Tabla310[[Elemento]:[Precio $]],2,0),"")</f>
        <v/>
      </c>
      <c r="H33" s="31" t="str">
        <f>IFERROR(VLOOKUP($F33,Tabla310[[Elemento]:[Precio $]],4,0),"")</f>
        <v/>
      </c>
      <c r="I33" s="9" t="s">
        <v>339</v>
      </c>
      <c r="J33" s="31">
        <f t="shared" si="0"/>
        <v>0</v>
      </c>
    </row>
    <row r="34" spans="4:10" x14ac:dyDescent="0.25">
      <c r="D34" s="9" t="s">
        <v>334</v>
      </c>
      <c r="E34" s="9" t="s">
        <v>335</v>
      </c>
      <c r="F34" s="9" t="s">
        <v>336</v>
      </c>
      <c r="G34" t="str">
        <f>IFERROR(VLOOKUP($F34,Tabla310[[Elemento]:[Precio $]],2,0),"")</f>
        <v/>
      </c>
      <c r="H34" s="31" t="str">
        <f>IFERROR(VLOOKUP($F34,Tabla310[[Elemento]:[Precio $]],4,0),"")</f>
        <v/>
      </c>
      <c r="I34" s="9" t="s">
        <v>339</v>
      </c>
      <c r="J34" s="31">
        <f t="shared" si="0"/>
        <v>0</v>
      </c>
    </row>
    <row r="35" spans="4:10" x14ac:dyDescent="0.25">
      <c r="D35" s="9" t="s">
        <v>334</v>
      </c>
      <c r="E35" s="9" t="s">
        <v>335</v>
      </c>
      <c r="F35" s="9" t="s">
        <v>336</v>
      </c>
      <c r="G35" t="str">
        <f>IFERROR(VLOOKUP($F35,Tabla310[[Elemento]:[Precio $]],2,0),"")</f>
        <v/>
      </c>
      <c r="H35" s="31" t="str">
        <f>IFERROR(VLOOKUP($F35,Tabla310[[Elemento]:[Precio $]],4,0),"")</f>
        <v/>
      </c>
      <c r="I35" s="9" t="s">
        <v>339</v>
      </c>
      <c r="J35" s="31">
        <f t="shared" si="0"/>
        <v>0</v>
      </c>
    </row>
    <row r="36" spans="4:10" x14ac:dyDescent="0.25">
      <c r="D36" s="9" t="s">
        <v>334</v>
      </c>
      <c r="E36" s="9" t="s">
        <v>335</v>
      </c>
      <c r="F36" s="9" t="s">
        <v>336</v>
      </c>
      <c r="G36" t="str">
        <f>IFERROR(VLOOKUP($F36,Tabla310[[Elemento]:[Precio $]],2,0),"")</f>
        <v/>
      </c>
      <c r="H36" s="31" t="str">
        <f>IFERROR(VLOOKUP($F36,Tabla310[[Elemento]:[Precio $]],4,0),"")</f>
        <v/>
      </c>
      <c r="I36" s="9" t="s">
        <v>339</v>
      </c>
      <c r="J36" s="31">
        <f t="shared" si="0"/>
        <v>0</v>
      </c>
    </row>
    <row r="37" spans="4:10" x14ac:dyDescent="0.25">
      <c r="D37" s="9" t="s">
        <v>334</v>
      </c>
      <c r="E37" s="9" t="s">
        <v>335</v>
      </c>
      <c r="F37" s="9" t="s">
        <v>336</v>
      </c>
      <c r="G37" t="str">
        <f>IFERROR(VLOOKUP($F37,Tabla310[[Elemento]:[Precio $]],2,0),"")</f>
        <v/>
      </c>
      <c r="H37" s="31" t="str">
        <f>IFERROR(VLOOKUP($F37,Tabla310[[Elemento]:[Precio $]],4,0),"")</f>
        <v/>
      </c>
      <c r="I37" s="9" t="s">
        <v>339</v>
      </c>
      <c r="J37" s="31">
        <f t="shared" si="0"/>
        <v>0</v>
      </c>
    </row>
    <row r="38" spans="4:10" x14ac:dyDescent="0.25">
      <c r="D38" s="9" t="s">
        <v>334</v>
      </c>
      <c r="E38" s="9" t="s">
        <v>335</v>
      </c>
      <c r="F38" s="9" t="s">
        <v>336</v>
      </c>
      <c r="G38" t="str">
        <f>IFERROR(VLOOKUP($F38,Tabla310[[Elemento]:[Precio $]],2,0),"")</f>
        <v/>
      </c>
      <c r="H38" s="31" t="str">
        <f>IFERROR(VLOOKUP($F38,Tabla310[[Elemento]:[Precio $]],4,0),"")</f>
        <v/>
      </c>
      <c r="I38" s="9" t="s">
        <v>339</v>
      </c>
      <c r="J38" s="31">
        <f t="shared" si="0"/>
        <v>0</v>
      </c>
    </row>
    <row r="39" spans="4:10" x14ac:dyDescent="0.25">
      <c r="D39" s="9" t="s">
        <v>334</v>
      </c>
      <c r="E39" s="9" t="s">
        <v>335</v>
      </c>
      <c r="F39" s="9" t="s">
        <v>336</v>
      </c>
      <c r="G39" t="str">
        <f>IFERROR(VLOOKUP($F39,Tabla310[[Elemento]:[Precio $]],2,0),"")</f>
        <v/>
      </c>
      <c r="H39" s="31" t="str">
        <f>IFERROR(VLOOKUP($F39,Tabla310[[Elemento]:[Precio $]],4,0),"")</f>
        <v/>
      </c>
      <c r="I39" s="9" t="s">
        <v>339</v>
      </c>
      <c r="J39" s="31">
        <f t="shared" si="0"/>
        <v>0</v>
      </c>
    </row>
    <row r="40" spans="4:10" x14ac:dyDescent="0.25">
      <c r="D40" s="9" t="s">
        <v>334</v>
      </c>
      <c r="E40" s="9" t="s">
        <v>335</v>
      </c>
      <c r="F40" s="9" t="s">
        <v>336</v>
      </c>
      <c r="G40" t="str">
        <f>IFERROR(VLOOKUP($F40,Tabla310[[Elemento]:[Precio $]],2,0),"")</f>
        <v/>
      </c>
      <c r="H40" s="31" t="str">
        <f>IFERROR(VLOOKUP($F40,Tabla310[[Elemento]:[Precio $]],4,0),"")</f>
        <v/>
      </c>
      <c r="I40" s="9" t="s">
        <v>339</v>
      </c>
      <c r="J40" s="31">
        <f t="shared" si="0"/>
        <v>0</v>
      </c>
    </row>
    <row r="41" spans="4:10" ht="15" customHeight="1" x14ac:dyDescent="0.25">
      <c r="D41" s="9" t="s">
        <v>334</v>
      </c>
      <c r="E41" s="9" t="s">
        <v>335</v>
      </c>
      <c r="F41" s="9" t="s">
        <v>336</v>
      </c>
      <c r="G41" t="str">
        <f>IFERROR(VLOOKUP($F41,Tabla310[[Elemento]:[Precio $]],2,0),"")</f>
        <v/>
      </c>
      <c r="H41" s="31" t="str">
        <f>IFERROR(VLOOKUP($F41,Tabla310[[Elemento]:[Precio $]],4,0),"")</f>
        <v/>
      </c>
      <c r="I41" s="9" t="s">
        <v>339</v>
      </c>
      <c r="J41" s="31">
        <f t="shared" si="0"/>
        <v>0</v>
      </c>
    </row>
    <row r="42" spans="4:10" x14ac:dyDescent="0.25">
      <c r="D42" s="9" t="s">
        <v>334</v>
      </c>
      <c r="E42" s="9" t="s">
        <v>335</v>
      </c>
      <c r="F42" s="9" t="s">
        <v>336</v>
      </c>
      <c r="G42" t="str">
        <f>IFERROR(VLOOKUP($F42,Tabla310[[Elemento]:[Precio $]],2,0),"")</f>
        <v/>
      </c>
      <c r="H42" s="31" t="str">
        <f>IFERROR(VLOOKUP($F42,Tabla310[[Elemento]:[Precio $]],4,0),"")</f>
        <v/>
      </c>
      <c r="I42" s="9" t="s">
        <v>339</v>
      </c>
      <c r="J42" s="31">
        <f t="shared" si="0"/>
        <v>0</v>
      </c>
    </row>
    <row r="43" spans="4:10" x14ac:dyDescent="0.25">
      <c r="D43" s="9" t="s">
        <v>334</v>
      </c>
      <c r="E43" s="9" t="s">
        <v>335</v>
      </c>
      <c r="F43" s="9" t="s">
        <v>336</v>
      </c>
      <c r="G43" t="str">
        <f>IFERROR(VLOOKUP($F43,Tabla310[[Elemento]:[Precio $]],2,0),"")</f>
        <v/>
      </c>
      <c r="H43" s="31" t="str">
        <f>IFERROR(VLOOKUP($F43,Tabla310[[Elemento]:[Precio $]],4,0),"")</f>
        <v/>
      </c>
      <c r="I43" s="9" t="s">
        <v>339</v>
      </c>
      <c r="J43" s="31">
        <f t="shared" si="0"/>
        <v>0</v>
      </c>
    </row>
    <row r="44" spans="4:10" x14ac:dyDescent="0.25">
      <c r="D44" s="9" t="s">
        <v>344</v>
      </c>
      <c r="H44" s="37"/>
      <c r="J44" s="38">
        <f>SUBTOTAL(9,Tabla10[precio total])</f>
        <v>0</v>
      </c>
    </row>
    <row r="45" spans="4:10" ht="15" customHeight="1" x14ac:dyDescent="0.25"/>
    <row r="52" spans="4:7" x14ac:dyDescent="0.25">
      <c r="D52" s="56" t="s">
        <v>380</v>
      </c>
      <c r="E52" s="56"/>
      <c r="F52" s="39"/>
      <c r="G52" s="40"/>
    </row>
    <row r="53" spans="4:7" ht="30" x14ac:dyDescent="0.25">
      <c r="D53" s="41" t="s">
        <v>381</v>
      </c>
      <c r="E53" s="41" t="s">
        <v>382</v>
      </c>
      <c r="F53" s="41" t="s">
        <v>383</v>
      </c>
      <c r="G53" s="41" t="s">
        <v>384</v>
      </c>
    </row>
    <row r="54" spans="4:7" x14ac:dyDescent="0.25">
      <c r="D54" s="42"/>
      <c r="E54" s="42"/>
      <c r="F54" s="42"/>
      <c r="G54" s="42">
        <f>IFERROR(F54*E54,"")</f>
        <v>0</v>
      </c>
    </row>
    <row r="55" spans="4:7" x14ac:dyDescent="0.25">
      <c r="D55" s="43"/>
      <c r="E55" s="43"/>
      <c r="F55" s="43"/>
      <c r="G55" s="43">
        <f t="shared" ref="G55:G62" si="1">IFERROR(F55*E55,"")</f>
        <v>0</v>
      </c>
    </row>
    <row r="56" spans="4:7" x14ac:dyDescent="0.25">
      <c r="D56" s="42"/>
      <c r="E56" s="42"/>
      <c r="F56" s="42"/>
      <c r="G56" s="42">
        <f t="shared" si="1"/>
        <v>0</v>
      </c>
    </row>
    <row r="57" spans="4:7" x14ac:dyDescent="0.25">
      <c r="D57" s="43"/>
      <c r="E57" s="43"/>
      <c r="F57" s="43"/>
      <c r="G57" s="43">
        <f t="shared" si="1"/>
        <v>0</v>
      </c>
    </row>
    <row r="58" spans="4:7" x14ac:dyDescent="0.25">
      <c r="D58" s="42"/>
      <c r="E58" s="42"/>
      <c r="F58" s="42"/>
      <c r="G58" s="42">
        <f t="shared" si="1"/>
        <v>0</v>
      </c>
    </row>
    <row r="59" spans="4:7" x14ac:dyDescent="0.25">
      <c r="D59" s="43"/>
      <c r="E59" s="43"/>
      <c r="F59" s="44"/>
      <c r="G59" s="43">
        <f t="shared" si="1"/>
        <v>0</v>
      </c>
    </row>
    <row r="60" spans="4:7" x14ac:dyDescent="0.25">
      <c r="D60" s="42"/>
      <c r="E60" s="42"/>
      <c r="F60" s="42"/>
      <c r="G60" s="42">
        <f t="shared" si="1"/>
        <v>0</v>
      </c>
    </row>
    <row r="61" spans="4:7" x14ac:dyDescent="0.25">
      <c r="D61" s="43"/>
      <c r="E61" s="43"/>
      <c r="F61" s="43"/>
      <c r="G61" s="43">
        <f t="shared" si="1"/>
        <v>0</v>
      </c>
    </row>
    <row r="62" spans="4:7" x14ac:dyDescent="0.25">
      <c r="D62" s="42"/>
      <c r="E62" s="42"/>
      <c r="F62" s="42"/>
      <c r="G62" s="42">
        <f t="shared" si="1"/>
        <v>0</v>
      </c>
    </row>
  </sheetData>
  <mergeCells count="5">
    <mergeCell ref="M27:M29"/>
    <mergeCell ref="N27:N29"/>
    <mergeCell ref="O27:O29"/>
    <mergeCell ref="D1:J1"/>
    <mergeCell ref="D52:E52"/>
  </mergeCells>
  <dataValidations count="3">
    <dataValidation type="list" allowBlank="1" showInputMessage="1" showErrorMessage="1" sqref="D16:D43" xr:uid="{00000000-0002-0000-0000-000000000000}">
      <formula1>Rubros</formula1>
    </dataValidation>
    <dataValidation type="list" allowBlank="1" showInputMessage="1" showErrorMessage="1" sqref="E16:E43" xr:uid="{00000000-0002-0000-0000-000001000000}">
      <formula1>INDIRECT($D16)</formula1>
    </dataValidation>
    <dataValidation type="list" allowBlank="1" showInputMessage="1" showErrorMessage="1" sqref="F16:F43" xr:uid="{00000000-0002-0000-0000-000002000000}">
      <formula1>INDIRECT($E16)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C2:AG298"/>
  <sheetViews>
    <sheetView topLeftCell="I1" zoomScaleNormal="100" workbookViewId="0">
      <selection activeCell="K11" sqref="K11"/>
    </sheetView>
  </sheetViews>
  <sheetFormatPr baseColWidth="10" defaultRowHeight="15" x14ac:dyDescent="0.25"/>
  <cols>
    <col min="3" max="3" width="16.140625" bestFit="1" customWidth="1"/>
    <col min="4" max="4" width="25.28515625" bestFit="1" customWidth="1"/>
    <col min="5" max="5" width="104.42578125" customWidth="1"/>
    <col min="6" max="6" width="9.7109375" bestFit="1" customWidth="1"/>
    <col min="7" max="7" width="14.42578125" style="1" bestFit="1" customWidth="1"/>
    <col min="8" max="8" width="14.5703125" style="1" bestFit="1" customWidth="1"/>
    <col min="11" max="11" width="33.5703125" bestFit="1" customWidth="1"/>
  </cols>
  <sheetData>
    <row r="2" spans="3:33" ht="15.75" thickBot="1" x14ac:dyDescent="0.3"/>
    <row r="3" spans="3:33" ht="15.75" thickBot="1" x14ac:dyDescent="0.3">
      <c r="K3" s="10" t="s">
        <v>373</v>
      </c>
      <c r="L3" s="11">
        <f>172*5/8.1</f>
        <v>106.17283950617285</v>
      </c>
      <c r="N3" s="35" t="s">
        <v>333</v>
      </c>
      <c r="P3" s="35" t="s">
        <v>6</v>
      </c>
      <c r="R3" s="35" t="s">
        <v>308</v>
      </c>
      <c r="T3" s="35" t="s">
        <v>318</v>
      </c>
      <c r="V3" s="35" t="s">
        <v>283</v>
      </c>
      <c r="X3" s="35" t="s">
        <v>322</v>
      </c>
      <c r="Z3" s="35" t="s">
        <v>325</v>
      </c>
      <c r="AB3" s="35" t="s">
        <v>328</v>
      </c>
      <c r="AE3" s="35" t="s">
        <v>334</v>
      </c>
      <c r="AG3" s="35" t="s">
        <v>335</v>
      </c>
    </row>
    <row r="4" spans="3:33" x14ac:dyDescent="0.25">
      <c r="C4" t="s">
        <v>0</v>
      </c>
      <c r="D4" t="s">
        <v>1</v>
      </c>
      <c r="E4" t="s">
        <v>2</v>
      </c>
      <c r="F4" t="s">
        <v>3</v>
      </c>
      <c r="G4" s="1" t="s">
        <v>5</v>
      </c>
      <c r="H4" s="1" t="s">
        <v>4</v>
      </c>
      <c r="K4" t="s">
        <v>371</v>
      </c>
      <c r="L4">
        <v>5</v>
      </c>
      <c r="N4" s="35" t="s">
        <v>6</v>
      </c>
      <c r="P4" s="35" t="s">
        <v>7</v>
      </c>
      <c r="R4" s="35" t="s">
        <v>317</v>
      </c>
      <c r="T4" s="35" t="s">
        <v>319</v>
      </c>
      <c r="V4" s="36" t="s">
        <v>321</v>
      </c>
      <c r="X4" s="36" t="s">
        <v>323</v>
      </c>
      <c r="Z4" s="36" t="s">
        <v>326</v>
      </c>
      <c r="AB4" s="35" t="s">
        <v>297</v>
      </c>
      <c r="AE4" s="35" t="s">
        <v>335</v>
      </c>
      <c r="AG4" s="35" t="s">
        <v>336</v>
      </c>
    </row>
    <row r="5" spans="3:33" x14ac:dyDescent="0.25">
      <c r="C5" t="s">
        <v>6</v>
      </c>
      <c r="D5" t="s">
        <v>7</v>
      </c>
      <c r="E5" t="s">
        <v>8</v>
      </c>
      <c r="F5" t="s">
        <v>9</v>
      </c>
      <c r="G5" s="1">
        <v>563.46511627906978</v>
      </c>
      <c r="H5" s="1">
        <f>+G5*Itemizado!$L$6</f>
        <v>717896.29629629652</v>
      </c>
      <c r="K5" t="s">
        <v>372</v>
      </c>
      <c r="L5">
        <v>60</v>
      </c>
      <c r="N5" s="35" t="s">
        <v>308</v>
      </c>
      <c r="P5" s="35" t="s">
        <v>23</v>
      </c>
      <c r="R5" s="35" t="s">
        <v>316</v>
      </c>
      <c r="V5" s="35" t="s">
        <v>320</v>
      </c>
      <c r="X5" s="35" t="s">
        <v>324</v>
      </c>
      <c r="Z5" s="35" t="s">
        <v>327</v>
      </c>
      <c r="AB5" s="35" t="s">
        <v>296</v>
      </c>
    </row>
    <row r="6" spans="3:33" x14ac:dyDescent="0.25">
      <c r="C6" t="s">
        <v>6</v>
      </c>
      <c r="D6" t="s">
        <v>7</v>
      </c>
      <c r="E6" t="s">
        <v>10</v>
      </c>
      <c r="F6" t="s">
        <v>9</v>
      </c>
      <c r="G6" s="1">
        <v>668.42441860465112</v>
      </c>
      <c r="H6" s="1">
        <f>+G6*Itemizado!$L$6</f>
        <v>851622.22222222236</v>
      </c>
      <c r="K6" t="s">
        <v>374</v>
      </c>
      <c r="L6">
        <f>L3*L5/L4</f>
        <v>1274.0740740740744</v>
      </c>
      <c r="N6" s="35" t="s">
        <v>318</v>
      </c>
      <c r="R6" s="35" t="s">
        <v>315</v>
      </c>
      <c r="AB6" s="35" t="s">
        <v>329</v>
      </c>
    </row>
    <row r="7" spans="3:33" x14ac:dyDescent="0.25">
      <c r="C7" t="s">
        <v>6</v>
      </c>
      <c r="D7" t="s">
        <v>7</v>
      </c>
      <c r="E7" t="s">
        <v>11</v>
      </c>
      <c r="F7" t="s">
        <v>9</v>
      </c>
      <c r="G7" s="1">
        <v>688.80813953488371</v>
      </c>
      <c r="H7" s="1">
        <f>+G7*Itemizado!$L$6</f>
        <v>877592.59259259282</v>
      </c>
      <c r="N7" s="35" t="s">
        <v>283</v>
      </c>
      <c r="R7" s="35" t="s">
        <v>314</v>
      </c>
      <c r="AB7" s="35" t="s">
        <v>304</v>
      </c>
    </row>
    <row r="8" spans="3:33" x14ac:dyDescent="0.25">
      <c r="C8" t="s">
        <v>6</v>
      </c>
      <c r="D8" t="s">
        <v>7</v>
      </c>
      <c r="E8" t="s">
        <v>12</v>
      </c>
      <c r="F8" t="s">
        <v>9</v>
      </c>
      <c r="G8" s="1">
        <v>628.33139534883719</v>
      </c>
      <c r="H8" s="1">
        <f>+G8*Itemizado!$L$6</f>
        <v>800540.7407407409</v>
      </c>
      <c r="N8" s="35" t="s">
        <v>322</v>
      </c>
      <c r="R8" s="35" t="s">
        <v>340</v>
      </c>
      <c r="AB8" s="35" t="s">
        <v>343</v>
      </c>
    </row>
    <row r="9" spans="3:33" x14ac:dyDescent="0.25">
      <c r="C9" t="s">
        <v>6</v>
      </c>
      <c r="D9" t="s">
        <v>7</v>
      </c>
      <c r="E9" t="s">
        <v>13</v>
      </c>
      <c r="F9" t="s">
        <v>9</v>
      </c>
      <c r="G9" s="1">
        <v>778.62790697674416</v>
      </c>
      <c r="H9" s="1">
        <f>+G9*Itemizado!$L$6</f>
        <v>992029.62962962978</v>
      </c>
      <c r="N9" s="35" t="s">
        <v>325</v>
      </c>
      <c r="R9" s="35" t="s">
        <v>311</v>
      </c>
      <c r="AB9" s="35" t="s">
        <v>299</v>
      </c>
    </row>
    <row r="10" spans="3:33" x14ac:dyDescent="0.25">
      <c r="C10" t="s">
        <v>6</v>
      </c>
      <c r="D10" t="s">
        <v>7</v>
      </c>
      <c r="E10" t="s">
        <v>14</v>
      </c>
      <c r="F10" t="s">
        <v>9</v>
      </c>
      <c r="G10" s="1">
        <v>881.28488372093022</v>
      </c>
      <c r="H10" s="1">
        <f>+G10*Itemizado!$L$6</f>
        <v>1122822.2222222225</v>
      </c>
      <c r="N10" s="35" t="s">
        <v>328</v>
      </c>
      <c r="R10" s="35" t="s">
        <v>312</v>
      </c>
      <c r="AB10" s="35" t="s">
        <v>303</v>
      </c>
    </row>
    <row r="11" spans="3:33" x14ac:dyDescent="0.25">
      <c r="C11" t="s">
        <v>6</v>
      </c>
      <c r="D11" t="s">
        <v>7</v>
      </c>
      <c r="E11" t="s">
        <v>15</v>
      </c>
      <c r="F11" t="s">
        <v>9</v>
      </c>
      <c r="G11" s="1">
        <v>811.50581395348843</v>
      </c>
      <c r="H11" s="1">
        <f>+G11*Itemizado!$L$6</f>
        <v>1033918.5185185188</v>
      </c>
      <c r="N11" s="35" t="s">
        <v>334</v>
      </c>
      <c r="R11" s="35" t="s">
        <v>305</v>
      </c>
      <c r="AB11" s="35" t="s">
        <v>331</v>
      </c>
    </row>
    <row r="12" spans="3:33" x14ac:dyDescent="0.25">
      <c r="C12" t="s">
        <v>6</v>
      </c>
      <c r="D12" t="s">
        <v>7</v>
      </c>
      <c r="E12" t="s">
        <v>16</v>
      </c>
      <c r="F12" t="s">
        <v>9</v>
      </c>
      <c r="G12" s="1">
        <v>1000.8546511627907</v>
      </c>
      <c r="H12" s="1">
        <f>+G12*Itemizado!$L$6</f>
        <v>1275162.9629629632</v>
      </c>
      <c r="AB12" s="35" t="s">
        <v>332</v>
      </c>
    </row>
    <row r="13" spans="3:33" x14ac:dyDescent="0.25">
      <c r="C13" t="s">
        <v>6</v>
      </c>
      <c r="D13" t="s">
        <v>7</v>
      </c>
      <c r="E13" t="s">
        <v>17</v>
      </c>
      <c r="F13" t="s">
        <v>9</v>
      </c>
      <c r="G13" s="1">
        <v>1152.0697674418604</v>
      </c>
      <c r="H13" s="1">
        <f>+G13*Itemizado!$L$6</f>
        <v>1467822.2222222225</v>
      </c>
      <c r="AB13" s="35" t="s">
        <v>302</v>
      </c>
    </row>
    <row r="14" spans="3:33" x14ac:dyDescent="0.25">
      <c r="C14" t="s">
        <v>6</v>
      </c>
      <c r="D14" t="s">
        <v>7</v>
      </c>
      <c r="E14" t="s">
        <v>18</v>
      </c>
      <c r="F14" t="s">
        <v>9</v>
      </c>
      <c r="G14" s="1">
        <v>907.99418604651157</v>
      </c>
      <c r="H14" s="1">
        <f>+G14*Itemizado!$L$6</f>
        <v>1156851.8518518521</v>
      </c>
      <c r="AB14" s="35" t="s">
        <v>300</v>
      </c>
    </row>
    <row r="15" spans="3:33" x14ac:dyDescent="0.25">
      <c r="C15" t="s">
        <v>6</v>
      </c>
      <c r="D15" t="s">
        <v>7</v>
      </c>
      <c r="E15" t="s">
        <v>19</v>
      </c>
      <c r="F15" t="s">
        <v>9</v>
      </c>
      <c r="G15" s="1">
        <v>1163.9069767441861</v>
      </c>
      <c r="H15" s="1">
        <f>+G15*Itemizado!$L$6</f>
        <v>1482903.7037037041</v>
      </c>
      <c r="AB15" s="35" t="s">
        <v>301</v>
      </c>
    </row>
    <row r="16" spans="3:33" x14ac:dyDescent="0.25">
      <c r="C16" t="s">
        <v>6</v>
      </c>
      <c r="D16" t="s">
        <v>7</v>
      </c>
      <c r="E16" t="s">
        <v>20</v>
      </c>
      <c r="F16" t="s">
        <v>9</v>
      </c>
      <c r="G16" s="1">
        <v>1239.3662790697674</v>
      </c>
      <c r="H16" s="1">
        <f>+G16*Itemizado!$L$6</f>
        <v>1579044.4444444447</v>
      </c>
      <c r="AB16" s="35" t="s">
        <v>305</v>
      </c>
    </row>
    <row r="17" spans="3:8" x14ac:dyDescent="0.25">
      <c r="C17" t="s">
        <v>6</v>
      </c>
      <c r="D17" t="s">
        <v>7</v>
      </c>
      <c r="E17" t="s">
        <v>21</v>
      </c>
      <c r="F17" t="s">
        <v>9</v>
      </c>
      <c r="G17" s="1">
        <v>1333.8779069767443</v>
      </c>
      <c r="H17" s="1">
        <f>+G17*Itemizado!$L$6</f>
        <v>1699459.2592592598</v>
      </c>
    </row>
    <row r="18" spans="3:8" x14ac:dyDescent="0.25">
      <c r="C18" t="s">
        <v>6</v>
      </c>
      <c r="D18" t="s">
        <v>7</v>
      </c>
      <c r="E18" t="s">
        <v>22</v>
      </c>
      <c r="F18" t="s">
        <v>9</v>
      </c>
      <c r="G18" s="1">
        <v>1529.7848837209303</v>
      </c>
      <c r="H18" s="1">
        <f>+G18*Itemizado!$L$6</f>
        <v>1949059.2592592598</v>
      </c>
    </row>
    <row r="19" spans="3:8" x14ac:dyDescent="0.25">
      <c r="C19" t="s">
        <v>6</v>
      </c>
      <c r="D19" t="s">
        <v>23</v>
      </c>
      <c r="E19" t="s">
        <v>378</v>
      </c>
      <c r="F19" t="s">
        <v>9</v>
      </c>
      <c r="G19" s="1">
        <v>72</v>
      </c>
      <c r="H19" s="1">
        <f>+G19*Itemizado!$L$6</f>
        <v>91733.333333333358</v>
      </c>
    </row>
    <row r="20" spans="3:8" x14ac:dyDescent="0.25">
      <c r="C20" t="s">
        <v>6</v>
      </c>
      <c r="D20" t="s">
        <v>23</v>
      </c>
      <c r="E20" t="s">
        <v>24</v>
      </c>
      <c r="F20" t="s">
        <v>9</v>
      </c>
      <c r="G20" s="1">
        <v>98.738372093023258</v>
      </c>
      <c r="H20" s="1">
        <f>+G20*Itemizado!$L$6</f>
        <v>125800.00000000003</v>
      </c>
    </row>
    <row r="21" spans="3:8" x14ac:dyDescent="0.25">
      <c r="C21" t="s">
        <v>6</v>
      </c>
      <c r="D21" t="s">
        <v>23</v>
      </c>
      <c r="E21" t="s">
        <v>25</v>
      </c>
      <c r="F21" t="s">
        <v>9</v>
      </c>
      <c r="G21" s="1">
        <v>185.12790697674419</v>
      </c>
      <c r="H21" s="1">
        <f>+G21*Itemizado!$L$6</f>
        <v>235866.66666666672</v>
      </c>
    </row>
    <row r="22" spans="3:8" x14ac:dyDescent="0.25">
      <c r="C22" t="s">
        <v>6</v>
      </c>
      <c r="D22" t="s">
        <v>23</v>
      </c>
      <c r="E22" t="s">
        <v>222</v>
      </c>
      <c r="F22" t="s">
        <v>9</v>
      </c>
      <c r="G22" s="1">
        <v>121.50000000000001</v>
      </c>
      <c r="H22" s="1">
        <f>+G22*Itemizado!$L$6</f>
        <v>154800.00000000006</v>
      </c>
    </row>
    <row r="23" spans="3:8" x14ac:dyDescent="0.25">
      <c r="C23" t="s">
        <v>6</v>
      </c>
      <c r="D23" t="s">
        <v>23</v>
      </c>
      <c r="E23" t="s">
        <v>223</v>
      </c>
      <c r="F23" t="s">
        <v>9</v>
      </c>
      <c r="G23" s="1">
        <v>135</v>
      </c>
      <c r="H23" s="1">
        <f>+G23*Itemizado!$L$6</f>
        <v>172000.00000000003</v>
      </c>
    </row>
    <row r="24" spans="3:8" x14ac:dyDescent="0.25">
      <c r="C24" t="s">
        <v>6</v>
      </c>
      <c r="D24" t="s">
        <v>23</v>
      </c>
      <c r="E24" t="s">
        <v>224</v>
      </c>
      <c r="F24" t="s">
        <v>9</v>
      </c>
      <c r="G24" s="1">
        <v>81</v>
      </c>
      <c r="H24" s="1">
        <f>+G24*Itemizado!$L$6</f>
        <v>103200.00000000003</v>
      </c>
    </row>
    <row r="25" spans="3:8" x14ac:dyDescent="0.25">
      <c r="C25" t="s">
        <v>6</v>
      </c>
      <c r="D25" t="s">
        <v>307</v>
      </c>
      <c r="E25" t="s">
        <v>341</v>
      </c>
      <c r="F25" t="s">
        <v>9</v>
      </c>
      <c r="G25" s="1">
        <v>1563.3000000000002</v>
      </c>
      <c r="H25" s="1">
        <f>+G25*Itemizado!$L$6</f>
        <v>1991760.0000000007</v>
      </c>
    </row>
    <row r="26" spans="3:8" x14ac:dyDescent="0.25">
      <c r="C26" t="s">
        <v>6</v>
      </c>
      <c r="D26" t="s">
        <v>307</v>
      </c>
      <c r="E26" t="s">
        <v>342</v>
      </c>
      <c r="F26" t="s">
        <v>9</v>
      </c>
      <c r="G26" s="1">
        <v>1833.3000000000002</v>
      </c>
      <c r="H26" s="1">
        <f>+G26*Itemizado!$L$6</f>
        <v>2335760.0000000009</v>
      </c>
    </row>
    <row r="27" spans="3:8" x14ac:dyDescent="0.25">
      <c r="C27" t="s">
        <v>308</v>
      </c>
      <c r="D27" t="s">
        <v>317</v>
      </c>
      <c r="E27" t="s">
        <v>29</v>
      </c>
      <c r="F27" t="s">
        <v>27</v>
      </c>
      <c r="G27" s="1">
        <v>8.5572674418604642</v>
      </c>
      <c r="H27" s="1">
        <f>+G27*Itemizado!$L$6</f>
        <v>10902.592592592593</v>
      </c>
    </row>
    <row r="28" spans="3:8" x14ac:dyDescent="0.25">
      <c r="C28" t="s">
        <v>308</v>
      </c>
      <c r="D28" t="s">
        <v>317</v>
      </c>
      <c r="E28" t="s">
        <v>30</v>
      </c>
      <c r="F28" t="s">
        <v>27</v>
      </c>
      <c r="G28" s="1">
        <v>17.05029069767442</v>
      </c>
      <c r="H28" s="1">
        <f>+G28*Itemizado!$L$6</f>
        <v>21723.333333333339</v>
      </c>
    </row>
    <row r="29" spans="3:8" x14ac:dyDescent="0.25">
      <c r="C29" t="s">
        <v>308</v>
      </c>
      <c r="D29" t="s">
        <v>317</v>
      </c>
      <c r="E29" t="s">
        <v>309</v>
      </c>
      <c r="F29" t="s">
        <v>27</v>
      </c>
      <c r="G29" s="1">
        <v>0.71550000000000014</v>
      </c>
      <c r="H29" s="1">
        <f>+G29*Itemizado!$L$6</f>
        <v>911.60000000000036</v>
      </c>
    </row>
    <row r="30" spans="3:8" x14ac:dyDescent="0.25">
      <c r="C30" t="s">
        <v>308</v>
      </c>
      <c r="D30" t="s">
        <v>317</v>
      </c>
      <c r="E30" t="s">
        <v>310</v>
      </c>
      <c r="F30" t="s">
        <v>9</v>
      </c>
      <c r="G30" s="1">
        <v>2.5514999999999999</v>
      </c>
      <c r="H30" s="1">
        <f>+G30*Itemizado!$L$6</f>
        <v>3250.8000000000006</v>
      </c>
    </row>
    <row r="31" spans="3:8" x14ac:dyDescent="0.25">
      <c r="C31" t="s">
        <v>308</v>
      </c>
      <c r="D31" t="s">
        <v>316</v>
      </c>
      <c r="E31" t="s">
        <v>66</v>
      </c>
      <c r="F31" t="s">
        <v>27</v>
      </c>
      <c r="G31" s="1">
        <v>2.4705000000000004</v>
      </c>
      <c r="H31" s="1">
        <f>+G31*Itemizado!$L$6</f>
        <v>3147.6000000000013</v>
      </c>
    </row>
    <row r="32" spans="3:8" x14ac:dyDescent="0.25">
      <c r="C32" t="s">
        <v>308</v>
      </c>
      <c r="D32" t="s">
        <v>316</v>
      </c>
      <c r="E32" t="s">
        <v>67</v>
      </c>
      <c r="F32" t="s">
        <v>27</v>
      </c>
      <c r="G32" s="1">
        <v>6.5533980582524274</v>
      </c>
      <c r="H32" s="1">
        <f>+G32*Itemizado!$L$6</f>
        <v>8349.514563106799</v>
      </c>
    </row>
    <row r="33" spans="3:8" x14ac:dyDescent="0.25">
      <c r="C33" t="s">
        <v>308</v>
      </c>
      <c r="D33" t="s">
        <v>316</v>
      </c>
      <c r="E33" t="s">
        <v>68</v>
      </c>
      <c r="F33" t="s">
        <v>27</v>
      </c>
      <c r="G33" s="1">
        <v>13.17233009708738</v>
      </c>
      <c r="H33" s="1">
        <f>+G33*Itemizado!$L$6</f>
        <v>16782.524271844668</v>
      </c>
    </row>
    <row r="34" spans="3:8" x14ac:dyDescent="0.25">
      <c r="C34" t="s">
        <v>308</v>
      </c>
      <c r="D34" t="s">
        <v>316</v>
      </c>
      <c r="E34" t="s">
        <v>69</v>
      </c>
      <c r="F34" t="s">
        <v>27</v>
      </c>
      <c r="G34" s="1">
        <v>19.633980582524273</v>
      </c>
      <c r="H34" s="1">
        <f>+G34*Itemizado!$L$6</f>
        <v>25015.145631067968</v>
      </c>
    </row>
    <row r="35" spans="3:8" x14ac:dyDescent="0.25">
      <c r="C35" t="s">
        <v>308</v>
      </c>
      <c r="D35" t="s">
        <v>316</v>
      </c>
      <c r="E35" t="s">
        <v>70</v>
      </c>
      <c r="F35" t="s">
        <v>27</v>
      </c>
      <c r="G35" s="1">
        <v>26.606796116504857</v>
      </c>
      <c r="H35" s="1">
        <f>+G35*Itemizado!$L$6</f>
        <v>33899.029126213602</v>
      </c>
    </row>
    <row r="36" spans="3:8" x14ac:dyDescent="0.25">
      <c r="C36" t="s">
        <v>308</v>
      </c>
      <c r="D36" t="s">
        <v>316</v>
      </c>
      <c r="E36" t="s">
        <v>71</v>
      </c>
      <c r="F36" t="s">
        <v>27</v>
      </c>
      <c r="G36" s="1">
        <v>34.864077669902919</v>
      </c>
      <c r="H36" s="1">
        <f>+G36*Itemizado!$L$6</f>
        <v>44419.417475728173</v>
      </c>
    </row>
    <row r="37" spans="3:8" x14ac:dyDescent="0.25">
      <c r="C37" t="s">
        <v>308</v>
      </c>
      <c r="D37" t="s">
        <v>316</v>
      </c>
      <c r="E37" t="s">
        <v>72</v>
      </c>
      <c r="F37" t="s">
        <v>27</v>
      </c>
      <c r="G37" s="1">
        <v>6.5533980582524274</v>
      </c>
      <c r="H37" s="1">
        <f>+G37*Itemizado!$L$6</f>
        <v>8349.514563106799</v>
      </c>
    </row>
    <row r="38" spans="3:8" x14ac:dyDescent="0.25">
      <c r="C38" t="s">
        <v>308</v>
      </c>
      <c r="D38" t="s">
        <v>315</v>
      </c>
      <c r="E38" t="s">
        <v>377</v>
      </c>
      <c r="F38" t="s">
        <v>27</v>
      </c>
      <c r="G38" s="1">
        <v>11.115465116279069</v>
      </c>
      <c r="H38" s="1">
        <f>+G38*Itemizado!$L$6</f>
        <v>14161.925925925927</v>
      </c>
    </row>
    <row r="39" spans="3:8" x14ac:dyDescent="0.25">
      <c r="C39" t="s">
        <v>308</v>
      </c>
      <c r="D39" t="s">
        <v>315</v>
      </c>
      <c r="E39" t="s">
        <v>28</v>
      </c>
      <c r="F39" t="s">
        <v>27</v>
      </c>
      <c r="G39" s="1">
        <v>21.723662790697674</v>
      </c>
      <c r="H39" s="1">
        <f>+G39*Itemizado!$L$6</f>
        <v>27677.555555555562</v>
      </c>
    </row>
    <row r="40" spans="3:8" x14ac:dyDescent="0.25">
      <c r="C40" t="s">
        <v>308</v>
      </c>
      <c r="D40" t="s">
        <v>315</v>
      </c>
      <c r="E40" t="s">
        <v>74</v>
      </c>
      <c r="F40" t="s">
        <v>27</v>
      </c>
      <c r="G40" s="1">
        <v>5.4</v>
      </c>
      <c r="H40" s="1">
        <f>+G40*Itemizado!$L$6</f>
        <v>6880.0000000000018</v>
      </c>
    </row>
    <row r="41" spans="3:8" x14ac:dyDescent="0.25">
      <c r="C41" t="s">
        <v>308</v>
      </c>
      <c r="D41" t="s">
        <v>315</v>
      </c>
      <c r="E41" t="s">
        <v>75</v>
      </c>
      <c r="F41" t="s">
        <v>27</v>
      </c>
      <c r="G41" s="1">
        <v>8.1000000000000014</v>
      </c>
      <c r="H41" s="1">
        <f>+G41*Itemizado!$L$6</f>
        <v>10320.000000000004</v>
      </c>
    </row>
    <row r="42" spans="3:8" x14ac:dyDescent="0.25">
      <c r="C42" t="s">
        <v>308</v>
      </c>
      <c r="D42" t="s">
        <v>315</v>
      </c>
      <c r="E42" t="s">
        <v>76</v>
      </c>
      <c r="F42" t="s">
        <v>27</v>
      </c>
      <c r="G42" s="1">
        <v>7.4250000000000007</v>
      </c>
      <c r="H42" s="1">
        <f>+G42*Itemizado!$L$6</f>
        <v>9460.0000000000036</v>
      </c>
    </row>
    <row r="43" spans="3:8" x14ac:dyDescent="0.25">
      <c r="C43" t="s">
        <v>308</v>
      </c>
      <c r="D43" t="s">
        <v>315</v>
      </c>
      <c r="E43" t="s">
        <v>77</v>
      </c>
      <c r="F43" t="s">
        <v>27</v>
      </c>
      <c r="G43" s="1">
        <v>10.125</v>
      </c>
      <c r="H43" s="1">
        <f>+G43*Itemizado!$L$6</f>
        <v>12900.000000000004</v>
      </c>
    </row>
    <row r="44" spans="3:8" x14ac:dyDescent="0.25">
      <c r="C44" t="s">
        <v>308</v>
      </c>
      <c r="D44" t="s">
        <v>315</v>
      </c>
      <c r="E44" t="s">
        <v>78</v>
      </c>
      <c r="F44" t="s">
        <v>27</v>
      </c>
      <c r="G44" s="1">
        <v>11.744999999999999</v>
      </c>
      <c r="H44" s="1">
        <f>+G44*Itemizado!$L$6</f>
        <v>14964.000000000002</v>
      </c>
    </row>
    <row r="45" spans="3:8" x14ac:dyDescent="0.25">
      <c r="C45" t="s">
        <v>308</v>
      </c>
      <c r="D45" t="s">
        <v>315</v>
      </c>
      <c r="E45" t="s">
        <v>79</v>
      </c>
      <c r="F45" t="s">
        <v>27</v>
      </c>
      <c r="G45" s="1">
        <v>13.5</v>
      </c>
      <c r="H45" s="1">
        <f>+G45*Itemizado!$L$6</f>
        <v>17200.000000000004</v>
      </c>
    </row>
    <row r="46" spans="3:8" x14ac:dyDescent="0.25">
      <c r="C46" t="s">
        <v>308</v>
      </c>
      <c r="D46" t="s">
        <v>315</v>
      </c>
      <c r="E46" t="s">
        <v>80</v>
      </c>
      <c r="F46" t="s">
        <v>27</v>
      </c>
      <c r="G46" s="1">
        <v>18.225000000000001</v>
      </c>
      <c r="H46" s="1">
        <f>+G46*Itemizado!$L$6</f>
        <v>23220.000000000007</v>
      </c>
    </row>
    <row r="47" spans="3:8" x14ac:dyDescent="0.25">
      <c r="C47" t="s">
        <v>308</v>
      </c>
      <c r="D47" t="s">
        <v>315</v>
      </c>
      <c r="E47" t="s">
        <v>81</v>
      </c>
      <c r="F47" t="s">
        <v>27</v>
      </c>
      <c r="G47" s="1">
        <v>20.25</v>
      </c>
      <c r="H47" s="1">
        <f>+G47*Itemizado!$L$6</f>
        <v>25800.000000000007</v>
      </c>
    </row>
    <row r="48" spans="3:8" x14ac:dyDescent="0.25">
      <c r="C48" t="s">
        <v>308</v>
      </c>
      <c r="D48" t="s">
        <v>314</v>
      </c>
      <c r="E48" t="s">
        <v>83</v>
      </c>
      <c r="F48" t="s">
        <v>27</v>
      </c>
      <c r="G48" s="1">
        <v>4.4550000000000001</v>
      </c>
      <c r="H48" s="1">
        <f>+G48*Itemizado!$L$6</f>
        <v>5676.0000000000018</v>
      </c>
    </row>
    <row r="49" spans="3:8" x14ac:dyDescent="0.25">
      <c r="C49" t="s">
        <v>308</v>
      </c>
      <c r="D49" t="s">
        <v>314</v>
      </c>
      <c r="E49" t="s">
        <v>84</v>
      </c>
      <c r="F49" t="s">
        <v>27</v>
      </c>
      <c r="G49" s="1">
        <v>6.9120000000000008</v>
      </c>
      <c r="H49" s="1">
        <f>+G49*Itemizado!$L$6</f>
        <v>8806.4000000000033</v>
      </c>
    </row>
    <row r="50" spans="3:8" x14ac:dyDescent="0.25">
      <c r="C50" t="s">
        <v>308</v>
      </c>
      <c r="D50" t="s">
        <v>314</v>
      </c>
      <c r="E50" t="s">
        <v>85</v>
      </c>
      <c r="F50" t="s">
        <v>27</v>
      </c>
      <c r="G50" s="1">
        <v>9.6525000000000016</v>
      </c>
      <c r="H50" s="1">
        <f>+G50*Itemizado!$L$6</f>
        <v>12298.000000000005</v>
      </c>
    </row>
    <row r="51" spans="3:8" x14ac:dyDescent="0.25">
      <c r="C51" t="s">
        <v>308</v>
      </c>
      <c r="D51" t="s">
        <v>314</v>
      </c>
      <c r="E51" t="s">
        <v>86</v>
      </c>
      <c r="F51" t="s">
        <v>27</v>
      </c>
      <c r="G51" s="1">
        <v>51.232500000000009</v>
      </c>
      <c r="H51" s="1">
        <f>+G51*Itemizado!$L$6</f>
        <v>65274.000000000029</v>
      </c>
    </row>
    <row r="52" spans="3:8" x14ac:dyDescent="0.25">
      <c r="C52" t="s">
        <v>308</v>
      </c>
      <c r="D52" t="s">
        <v>314</v>
      </c>
      <c r="E52" t="s">
        <v>87</v>
      </c>
      <c r="F52" t="s">
        <v>27</v>
      </c>
      <c r="G52" s="1">
        <v>65.043000000000006</v>
      </c>
      <c r="H52" s="1">
        <f>+G52*Itemizado!$L$6</f>
        <v>82869.60000000002</v>
      </c>
    </row>
    <row r="53" spans="3:8" x14ac:dyDescent="0.25">
      <c r="C53" t="s">
        <v>308</v>
      </c>
      <c r="D53" t="s">
        <v>314</v>
      </c>
      <c r="E53" t="s">
        <v>88</v>
      </c>
      <c r="F53" t="s">
        <v>27</v>
      </c>
      <c r="G53" s="1">
        <v>83.160000000000011</v>
      </c>
      <c r="H53" s="1">
        <f>+G53*Itemizado!$L$6</f>
        <v>105952.00000000004</v>
      </c>
    </row>
    <row r="54" spans="3:8" x14ac:dyDescent="0.25">
      <c r="C54" t="s">
        <v>308</v>
      </c>
      <c r="D54" t="s">
        <v>314</v>
      </c>
      <c r="E54" t="s">
        <v>89</v>
      </c>
      <c r="F54" t="s">
        <v>27</v>
      </c>
      <c r="G54" s="1">
        <v>136.62</v>
      </c>
      <c r="H54" s="1">
        <f>+G54*Itemizado!$L$6</f>
        <v>174064.00000000006</v>
      </c>
    </row>
    <row r="55" spans="3:8" x14ac:dyDescent="0.25">
      <c r="C55" t="s">
        <v>308</v>
      </c>
      <c r="D55" t="s">
        <v>314</v>
      </c>
      <c r="E55" t="s">
        <v>90</v>
      </c>
      <c r="F55" t="s">
        <v>27</v>
      </c>
      <c r="G55" s="1">
        <v>25.987500000000001</v>
      </c>
      <c r="H55" s="1">
        <f>+G55*Itemizado!$L$6</f>
        <v>33110.000000000007</v>
      </c>
    </row>
    <row r="56" spans="3:8" x14ac:dyDescent="0.25">
      <c r="C56" t="s">
        <v>308</v>
      </c>
      <c r="D56" t="s">
        <v>314</v>
      </c>
      <c r="E56" t="s">
        <v>91</v>
      </c>
      <c r="F56" t="s">
        <v>27</v>
      </c>
      <c r="G56" s="1">
        <v>36.3825</v>
      </c>
      <c r="H56" s="1">
        <f>+G56*Itemizado!$L$6</f>
        <v>46354.000000000007</v>
      </c>
    </row>
    <row r="57" spans="3:8" x14ac:dyDescent="0.25">
      <c r="C57" t="s">
        <v>308</v>
      </c>
      <c r="D57" t="s">
        <v>314</v>
      </c>
      <c r="E57" t="s">
        <v>92</v>
      </c>
      <c r="F57" t="s">
        <v>27</v>
      </c>
      <c r="G57" s="1">
        <v>12.177</v>
      </c>
      <c r="H57" s="1">
        <f>+G57*Itemizado!$L$6</f>
        <v>15514.400000000003</v>
      </c>
    </row>
    <row r="58" spans="3:8" x14ac:dyDescent="0.25">
      <c r="C58" t="s">
        <v>308</v>
      </c>
      <c r="D58" t="s">
        <v>314</v>
      </c>
      <c r="E58" t="s">
        <v>93</v>
      </c>
      <c r="F58" t="s">
        <v>27</v>
      </c>
      <c r="G58" s="1">
        <v>15.8895</v>
      </c>
      <c r="H58" s="1">
        <f>+G58*Itemizado!$L$6</f>
        <v>20244.400000000005</v>
      </c>
    </row>
    <row r="59" spans="3:8" x14ac:dyDescent="0.25">
      <c r="C59" t="s">
        <v>308</v>
      </c>
      <c r="D59" t="s">
        <v>313</v>
      </c>
      <c r="E59" t="s">
        <v>99</v>
      </c>
      <c r="F59" t="s">
        <v>27</v>
      </c>
      <c r="G59" s="1">
        <v>2.16</v>
      </c>
      <c r="H59" s="1">
        <f>+G59*Itemizado!$L$6</f>
        <v>2752.0000000000009</v>
      </c>
    </row>
    <row r="60" spans="3:8" x14ac:dyDescent="0.25">
      <c r="C60" t="s">
        <v>308</v>
      </c>
      <c r="D60" t="s">
        <v>313</v>
      </c>
      <c r="E60" t="s">
        <v>100</v>
      </c>
      <c r="F60" t="s">
        <v>27</v>
      </c>
      <c r="G60" s="1">
        <v>2.7</v>
      </c>
      <c r="H60" s="1">
        <f>+G60*Itemizado!$L$6</f>
        <v>3440.0000000000009</v>
      </c>
    </row>
    <row r="61" spans="3:8" x14ac:dyDescent="0.25">
      <c r="C61" t="s">
        <v>308</v>
      </c>
      <c r="D61" t="s">
        <v>313</v>
      </c>
      <c r="E61" t="s">
        <v>101</v>
      </c>
      <c r="F61" t="s">
        <v>27</v>
      </c>
      <c r="G61" s="1">
        <v>4.0500000000000007</v>
      </c>
      <c r="H61" s="1">
        <f>+G61*Itemizado!$L$6</f>
        <v>5160.0000000000018</v>
      </c>
    </row>
    <row r="62" spans="3:8" x14ac:dyDescent="0.25">
      <c r="C62" t="s">
        <v>308</v>
      </c>
      <c r="D62" t="s">
        <v>313</v>
      </c>
      <c r="E62" t="s">
        <v>102</v>
      </c>
      <c r="F62" t="s">
        <v>27</v>
      </c>
      <c r="G62" s="1">
        <v>5.4</v>
      </c>
      <c r="H62" s="1">
        <f>+G62*Itemizado!$L$6</f>
        <v>6880.0000000000018</v>
      </c>
    </row>
    <row r="63" spans="3:8" x14ac:dyDescent="0.25">
      <c r="C63" t="s">
        <v>308</v>
      </c>
      <c r="D63" t="s">
        <v>313</v>
      </c>
      <c r="E63" t="s">
        <v>120</v>
      </c>
      <c r="F63" t="s">
        <v>27</v>
      </c>
      <c r="G63" s="1">
        <v>11.599514563106796</v>
      </c>
      <c r="H63" s="1">
        <f>+G63*Itemizado!$L$6</f>
        <v>14778.640776699032</v>
      </c>
    </row>
    <row r="64" spans="3:8" x14ac:dyDescent="0.25">
      <c r="C64" t="s">
        <v>308</v>
      </c>
      <c r="D64" t="s">
        <v>313</v>
      </c>
      <c r="E64" t="s">
        <v>121</v>
      </c>
      <c r="F64" t="s">
        <v>27</v>
      </c>
      <c r="G64" s="1">
        <v>17.733495145631071</v>
      </c>
      <c r="H64" s="1">
        <f>+G64*Itemizado!$L$6</f>
        <v>22593.786407766998</v>
      </c>
    </row>
    <row r="65" spans="3:8" x14ac:dyDescent="0.25">
      <c r="C65" t="s">
        <v>308</v>
      </c>
      <c r="D65" t="s">
        <v>313</v>
      </c>
      <c r="E65" t="s">
        <v>122</v>
      </c>
      <c r="F65" t="s">
        <v>27</v>
      </c>
      <c r="G65" s="1">
        <v>23.330097087378643</v>
      </c>
      <c r="H65" s="1">
        <f>+G65*Itemizado!$L$6</f>
        <v>29724.271844660205</v>
      </c>
    </row>
    <row r="66" spans="3:8" x14ac:dyDescent="0.25">
      <c r="C66" t="s">
        <v>308</v>
      </c>
      <c r="D66" t="s">
        <v>313</v>
      </c>
      <c r="E66" t="s">
        <v>123</v>
      </c>
      <c r="F66" t="s">
        <v>27</v>
      </c>
      <c r="G66" s="1">
        <v>32.76699029126214</v>
      </c>
      <c r="H66" s="1">
        <f>+G66*Itemizado!$L$6</f>
        <v>41747.572815533997</v>
      </c>
    </row>
    <row r="67" spans="3:8" x14ac:dyDescent="0.25">
      <c r="C67" t="s">
        <v>308</v>
      </c>
      <c r="D67" t="s">
        <v>311</v>
      </c>
      <c r="E67" t="s">
        <v>124</v>
      </c>
      <c r="F67" t="s">
        <v>27</v>
      </c>
      <c r="G67" s="1">
        <v>12.372815533980583</v>
      </c>
      <c r="H67" s="1">
        <f>+G67*Itemizado!$L$6</f>
        <v>15763.883495145636</v>
      </c>
    </row>
    <row r="68" spans="3:8" x14ac:dyDescent="0.25">
      <c r="C68" t="s">
        <v>308</v>
      </c>
      <c r="D68" t="s">
        <v>311</v>
      </c>
      <c r="E68" t="s">
        <v>125</v>
      </c>
      <c r="F68" t="s">
        <v>27</v>
      </c>
      <c r="G68" s="1">
        <v>3.7092233009708742</v>
      </c>
      <c r="H68" s="1">
        <f>+G68*Itemizado!$L$6</f>
        <v>4725.825242718448</v>
      </c>
    </row>
    <row r="69" spans="3:8" x14ac:dyDescent="0.25">
      <c r="C69" t="s">
        <v>308</v>
      </c>
      <c r="D69" t="s">
        <v>311</v>
      </c>
      <c r="E69" t="s">
        <v>126</v>
      </c>
      <c r="F69" t="s">
        <v>27</v>
      </c>
      <c r="G69" s="1">
        <v>5.2427184466019421</v>
      </c>
      <c r="H69" s="1">
        <f>+G69*Itemizado!$L$6</f>
        <v>6679.611650485439</v>
      </c>
    </row>
    <row r="70" spans="3:8" x14ac:dyDescent="0.25">
      <c r="C70" t="s">
        <v>308</v>
      </c>
      <c r="D70" t="s">
        <v>311</v>
      </c>
      <c r="E70" t="s">
        <v>127</v>
      </c>
      <c r="F70" t="s">
        <v>27</v>
      </c>
      <c r="G70" s="1">
        <v>15.112135922330099</v>
      </c>
      <c r="H70" s="1">
        <f>+G70*Itemizado!$L$6</f>
        <v>19253.98058252428</v>
      </c>
    </row>
    <row r="71" spans="3:8" x14ac:dyDescent="0.25">
      <c r="C71" t="s">
        <v>308</v>
      </c>
      <c r="D71" t="s">
        <v>311</v>
      </c>
      <c r="E71" t="s">
        <v>128</v>
      </c>
      <c r="F71" t="s">
        <v>27</v>
      </c>
      <c r="G71" s="1">
        <v>6.6844660194174752</v>
      </c>
      <c r="H71" s="1">
        <f>+G71*Itemizado!$L$6</f>
        <v>8516.5048543689336</v>
      </c>
    </row>
    <row r="72" spans="3:8" x14ac:dyDescent="0.25">
      <c r="C72" t="s">
        <v>308</v>
      </c>
      <c r="D72" t="s">
        <v>311</v>
      </c>
      <c r="E72" t="s">
        <v>129</v>
      </c>
      <c r="F72" t="s">
        <v>27</v>
      </c>
      <c r="G72" s="1">
        <v>9.7121359223300985</v>
      </c>
      <c r="H72" s="1">
        <f>+G72*Itemizado!$L$6</f>
        <v>12373.980582524277</v>
      </c>
    </row>
    <row r="73" spans="3:8" x14ac:dyDescent="0.25">
      <c r="C73" t="s">
        <v>308</v>
      </c>
      <c r="D73" t="s">
        <v>312</v>
      </c>
      <c r="E73" t="s">
        <v>130</v>
      </c>
      <c r="F73" t="s">
        <v>27</v>
      </c>
      <c r="G73" s="1">
        <v>44.759708737864081</v>
      </c>
      <c r="H73" s="1">
        <f>+G73*Itemizado!$L$6</f>
        <v>57027.184466019433</v>
      </c>
    </row>
    <row r="74" spans="3:8" x14ac:dyDescent="0.25">
      <c r="C74" t="s">
        <v>308</v>
      </c>
      <c r="D74" t="s">
        <v>312</v>
      </c>
      <c r="E74" t="s">
        <v>131</v>
      </c>
      <c r="F74" t="s">
        <v>27</v>
      </c>
      <c r="G74" s="1">
        <v>19.633980582524273</v>
      </c>
      <c r="H74" s="1">
        <f>+G74*Itemizado!$L$6</f>
        <v>25015.145631067968</v>
      </c>
    </row>
    <row r="75" spans="3:8" x14ac:dyDescent="0.25">
      <c r="C75" t="s">
        <v>308</v>
      </c>
      <c r="D75" t="s">
        <v>312</v>
      </c>
      <c r="E75" t="s">
        <v>132</v>
      </c>
      <c r="F75" t="s">
        <v>27</v>
      </c>
      <c r="G75" s="1">
        <v>26.606796116504857</v>
      </c>
      <c r="H75" s="1">
        <f>+G75*Itemizado!$L$6</f>
        <v>33899.029126213602</v>
      </c>
    </row>
    <row r="76" spans="3:8" x14ac:dyDescent="0.25">
      <c r="C76" t="s">
        <v>308</v>
      </c>
      <c r="D76" t="s">
        <v>312</v>
      </c>
      <c r="E76" t="s">
        <v>133</v>
      </c>
      <c r="F76" t="s">
        <v>27</v>
      </c>
      <c r="G76" s="1">
        <v>34.864077669902919</v>
      </c>
      <c r="H76" s="1">
        <f>+G76*Itemizado!$L$6</f>
        <v>44419.417475728173</v>
      </c>
    </row>
    <row r="77" spans="3:8" x14ac:dyDescent="0.25">
      <c r="C77" t="s">
        <v>308</v>
      </c>
      <c r="D77" t="s">
        <v>305</v>
      </c>
      <c r="E77" t="s">
        <v>26</v>
      </c>
      <c r="F77" t="s">
        <v>27</v>
      </c>
      <c r="G77" s="1">
        <v>2.693953488372093</v>
      </c>
      <c r="H77" s="1">
        <f>+G77*Itemizado!$L$6</f>
        <v>3432.296296296297</v>
      </c>
    </row>
    <row r="78" spans="3:8" x14ac:dyDescent="0.25">
      <c r="C78" t="s">
        <v>308</v>
      </c>
      <c r="D78" t="s">
        <v>305</v>
      </c>
      <c r="E78" t="s">
        <v>64</v>
      </c>
      <c r="F78" t="s">
        <v>27</v>
      </c>
      <c r="G78" s="1">
        <v>3.4560000000000004</v>
      </c>
      <c r="H78" s="1">
        <f>+G78*Itemizado!$L$6</f>
        <v>4403.2000000000016</v>
      </c>
    </row>
    <row r="79" spans="3:8" x14ac:dyDescent="0.25">
      <c r="C79" t="s">
        <v>308</v>
      </c>
      <c r="D79" t="s">
        <v>305</v>
      </c>
      <c r="E79" t="s">
        <v>65</v>
      </c>
      <c r="F79" t="s">
        <v>27</v>
      </c>
      <c r="G79" s="1">
        <v>5.9940000000000007</v>
      </c>
      <c r="H79" s="1">
        <f>+G79*Itemizado!$L$6</f>
        <v>7636.8000000000029</v>
      </c>
    </row>
    <row r="80" spans="3:8" x14ac:dyDescent="0.25">
      <c r="C80" t="s">
        <v>308</v>
      </c>
      <c r="D80" t="s">
        <v>305</v>
      </c>
      <c r="E80" t="s">
        <v>73</v>
      </c>
      <c r="F80" t="s">
        <v>9</v>
      </c>
      <c r="G80" s="1">
        <v>4.4820000000000002</v>
      </c>
      <c r="H80" s="1">
        <f>+G80*Itemizado!$L$6</f>
        <v>5710.4000000000015</v>
      </c>
    </row>
    <row r="81" spans="3:8" x14ac:dyDescent="0.25">
      <c r="C81" t="s">
        <v>308</v>
      </c>
      <c r="D81" t="s">
        <v>305</v>
      </c>
      <c r="E81" t="s">
        <v>82</v>
      </c>
      <c r="F81" t="s">
        <v>27</v>
      </c>
      <c r="G81" s="1">
        <v>3.7125000000000004</v>
      </c>
      <c r="H81" s="1">
        <f>+G81*Itemizado!$L$6</f>
        <v>4730.0000000000018</v>
      </c>
    </row>
    <row r="82" spans="3:8" x14ac:dyDescent="0.25">
      <c r="C82" t="s">
        <v>308</v>
      </c>
      <c r="D82" t="s">
        <v>305</v>
      </c>
      <c r="E82" t="s">
        <v>272</v>
      </c>
      <c r="F82" t="s">
        <v>27</v>
      </c>
      <c r="G82" s="1">
        <v>75.600000000000009</v>
      </c>
      <c r="H82" s="1">
        <f>+G82*Itemizado!$L$6</f>
        <v>96320.000000000029</v>
      </c>
    </row>
    <row r="83" spans="3:8" x14ac:dyDescent="0.25">
      <c r="C83" t="s">
        <v>308</v>
      </c>
      <c r="D83" t="s">
        <v>305</v>
      </c>
      <c r="E83" t="s">
        <v>94</v>
      </c>
      <c r="F83" t="s">
        <v>27</v>
      </c>
      <c r="G83" s="1">
        <v>4.3064999999999998</v>
      </c>
      <c r="H83" s="1">
        <f>+G83*Itemizado!$L$6</f>
        <v>5486.8000000000011</v>
      </c>
    </row>
    <row r="84" spans="3:8" x14ac:dyDescent="0.25">
      <c r="C84" t="s">
        <v>318</v>
      </c>
      <c r="D84" t="s">
        <v>319</v>
      </c>
      <c r="E84" t="s">
        <v>282</v>
      </c>
      <c r="F84" t="s">
        <v>9</v>
      </c>
      <c r="G84" s="1">
        <v>135</v>
      </c>
      <c r="H84" s="1">
        <f>+G84*Itemizado!$L$6</f>
        <v>172000.00000000003</v>
      </c>
    </row>
    <row r="85" spans="3:8" x14ac:dyDescent="0.25">
      <c r="C85" t="s">
        <v>318</v>
      </c>
      <c r="D85" t="s">
        <v>319</v>
      </c>
      <c r="E85" t="s">
        <v>44</v>
      </c>
      <c r="F85" t="s">
        <v>9</v>
      </c>
      <c r="G85" s="1">
        <v>568.89</v>
      </c>
      <c r="H85" s="1">
        <f>+G85*Itemizado!$L$6</f>
        <v>724808.00000000012</v>
      </c>
    </row>
    <row r="86" spans="3:8" x14ac:dyDescent="0.25">
      <c r="C86" t="s">
        <v>318</v>
      </c>
      <c r="D86" t="s">
        <v>319</v>
      </c>
      <c r="E86" t="s">
        <v>45</v>
      </c>
      <c r="F86" t="s">
        <v>9</v>
      </c>
      <c r="G86" s="1">
        <v>316.98</v>
      </c>
      <c r="H86" s="1">
        <f>+G86*Itemizado!$L$6</f>
        <v>403856.00000000012</v>
      </c>
    </row>
    <row r="87" spans="3:8" x14ac:dyDescent="0.25">
      <c r="C87" t="s">
        <v>318</v>
      </c>
      <c r="D87" t="s">
        <v>319</v>
      </c>
      <c r="E87" t="s">
        <v>46</v>
      </c>
      <c r="F87" t="s">
        <v>9</v>
      </c>
      <c r="G87" s="1">
        <v>217.66050000000001</v>
      </c>
      <c r="H87" s="1">
        <f>+G87*Itemizado!$L$6</f>
        <v>277315.60000000009</v>
      </c>
    </row>
    <row r="88" spans="3:8" x14ac:dyDescent="0.25">
      <c r="C88" t="s">
        <v>318</v>
      </c>
      <c r="D88" t="s">
        <v>319</v>
      </c>
      <c r="E88" t="s">
        <v>47</v>
      </c>
      <c r="F88" t="s">
        <v>9</v>
      </c>
      <c r="G88" s="1">
        <v>148.55400000000003</v>
      </c>
      <c r="H88" s="1">
        <f>+G88*Itemizado!$L$6</f>
        <v>189268.80000000008</v>
      </c>
    </row>
    <row r="89" spans="3:8" x14ac:dyDescent="0.25">
      <c r="C89" t="s">
        <v>318</v>
      </c>
      <c r="D89" t="s">
        <v>319</v>
      </c>
      <c r="E89" t="s">
        <v>47</v>
      </c>
      <c r="F89" t="s">
        <v>9</v>
      </c>
      <c r="G89" s="1">
        <v>206.95500000000004</v>
      </c>
      <c r="H89" s="1">
        <f>+G89*Itemizado!$L$6</f>
        <v>263676.00000000012</v>
      </c>
    </row>
    <row r="90" spans="3:8" x14ac:dyDescent="0.25">
      <c r="C90" t="s">
        <v>318</v>
      </c>
      <c r="D90" t="s">
        <v>319</v>
      </c>
      <c r="E90" t="s">
        <v>48</v>
      </c>
      <c r="F90" t="s">
        <v>9</v>
      </c>
      <c r="G90" s="1">
        <v>239.76000000000002</v>
      </c>
      <c r="H90" s="1">
        <f>+G90*Itemizado!$L$6</f>
        <v>305472.00000000012</v>
      </c>
    </row>
    <row r="91" spans="3:8" x14ac:dyDescent="0.25">
      <c r="C91" t="s">
        <v>283</v>
      </c>
      <c r="D91" t="s">
        <v>321</v>
      </c>
      <c r="E91" t="s">
        <v>284</v>
      </c>
      <c r="F91" t="s">
        <v>9</v>
      </c>
      <c r="G91" s="1">
        <v>22.86046511627907</v>
      </c>
      <c r="H91" s="1">
        <f>+G91*Itemizado!$L$6</f>
        <v>29125.925925925931</v>
      </c>
    </row>
    <row r="92" spans="3:8" x14ac:dyDescent="0.25">
      <c r="C92" t="s">
        <v>283</v>
      </c>
      <c r="D92" t="s">
        <v>321</v>
      </c>
      <c r="E92" t="s">
        <v>285</v>
      </c>
      <c r="F92" t="s">
        <v>9</v>
      </c>
      <c r="G92" s="1">
        <v>30.959302325581394</v>
      </c>
      <c r="H92" s="1">
        <f>+G92*Itemizado!$L$6</f>
        <v>39444.444444444453</v>
      </c>
    </row>
    <row r="93" spans="3:8" x14ac:dyDescent="0.25">
      <c r="C93" t="s">
        <v>283</v>
      </c>
      <c r="D93" t="s">
        <v>321</v>
      </c>
      <c r="E93" t="s">
        <v>286</v>
      </c>
      <c r="F93" t="s">
        <v>9</v>
      </c>
      <c r="G93" s="1">
        <v>32.779069767441861</v>
      </c>
      <c r="H93" s="1">
        <f>+G93*Itemizado!$L$6</f>
        <v>41762.962962962971</v>
      </c>
    </row>
    <row r="94" spans="3:8" x14ac:dyDescent="0.25">
      <c r="C94" t="s">
        <v>283</v>
      </c>
      <c r="D94" t="s">
        <v>321</v>
      </c>
      <c r="E94" t="s">
        <v>287</v>
      </c>
      <c r="F94" t="s">
        <v>9</v>
      </c>
      <c r="G94" s="1">
        <v>59.75</v>
      </c>
      <c r="H94" s="1">
        <f>+G94*Itemizado!$L$6</f>
        <v>76125.925925925942</v>
      </c>
    </row>
    <row r="95" spans="3:8" x14ac:dyDescent="0.25">
      <c r="C95" t="s">
        <v>283</v>
      </c>
      <c r="D95" t="s">
        <v>321</v>
      </c>
      <c r="E95" t="s">
        <v>288</v>
      </c>
      <c r="F95" t="s">
        <v>9</v>
      </c>
      <c r="G95" s="1">
        <v>20.75</v>
      </c>
      <c r="H95" s="1">
        <f>+G95*Itemizado!$L$6</f>
        <v>26437.037037037044</v>
      </c>
    </row>
    <row r="96" spans="3:8" x14ac:dyDescent="0.25">
      <c r="C96" t="s">
        <v>283</v>
      </c>
      <c r="D96" t="s">
        <v>321</v>
      </c>
      <c r="E96" t="s">
        <v>289</v>
      </c>
      <c r="F96" t="s">
        <v>9</v>
      </c>
      <c r="G96" s="1">
        <v>31.936046511627907</v>
      </c>
      <c r="H96" s="1">
        <f>+G96*Itemizado!$L$6</f>
        <v>40688.888888888898</v>
      </c>
    </row>
    <row r="97" spans="3:8" x14ac:dyDescent="0.25">
      <c r="C97" t="s">
        <v>283</v>
      </c>
      <c r="D97" t="s">
        <v>320</v>
      </c>
      <c r="E97" t="s">
        <v>290</v>
      </c>
      <c r="F97" t="s">
        <v>9</v>
      </c>
      <c r="G97" s="1">
        <v>51.866279069767444</v>
      </c>
      <c r="H97" s="1">
        <f>+G97*Itemizado!$L$6</f>
        <v>66081.481481481504</v>
      </c>
    </row>
    <row r="98" spans="3:8" x14ac:dyDescent="0.25">
      <c r="C98" t="s">
        <v>283</v>
      </c>
      <c r="D98" t="s">
        <v>320</v>
      </c>
      <c r="E98" t="s">
        <v>291</v>
      </c>
      <c r="F98" t="s">
        <v>9</v>
      </c>
      <c r="G98" s="1">
        <v>17.005813953488371</v>
      </c>
      <c r="H98" s="1">
        <f>+G98*Itemizado!$L$6</f>
        <v>21666.666666666672</v>
      </c>
    </row>
    <row r="99" spans="3:8" x14ac:dyDescent="0.25">
      <c r="C99" t="s">
        <v>283</v>
      </c>
      <c r="D99" t="s">
        <v>320</v>
      </c>
      <c r="E99" t="s">
        <v>292</v>
      </c>
      <c r="F99" t="s">
        <v>9</v>
      </c>
      <c r="G99" s="1">
        <v>25.174418604651162</v>
      </c>
      <c r="H99" s="1">
        <f>+G99*Itemizado!$L$6</f>
        <v>32074.07407407408</v>
      </c>
    </row>
    <row r="100" spans="3:8" x14ac:dyDescent="0.25">
      <c r="C100" t="s">
        <v>283</v>
      </c>
      <c r="D100" t="s">
        <v>320</v>
      </c>
      <c r="E100" t="s">
        <v>293</v>
      </c>
      <c r="F100" t="s">
        <v>9</v>
      </c>
      <c r="G100" s="1">
        <v>33.418604651162788</v>
      </c>
      <c r="H100" s="1">
        <f>+G100*Itemizado!$L$6</f>
        <v>42577.777777777781</v>
      </c>
    </row>
    <row r="101" spans="3:8" x14ac:dyDescent="0.25">
      <c r="C101" t="s">
        <v>283</v>
      </c>
      <c r="D101" t="s">
        <v>320</v>
      </c>
      <c r="E101" t="s">
        <v>294</v>
      </c>
      <c r="F101" t="s">
        <v>9</v>
      </c>
      <c r="G101" s="1">
        <v>49.959302325581397</v>
      </c>
      <c r="H101" s="1">
        <f>+G101*Itemizado!$L$6</f>
        <v>63651.851851851869</v>
      </c>
    </row>
    <row r="102" spans="3:8" ht="15.75" customHeight="1" x14ac:dyDescent="0.25">
      <c r="C102" t="s">
        <v>283</v>
      </c>
      <c r="D102" t="s">
        <v>320</v>
      </c>
      <c r="E102" t="s">
        <v>295</v>
      </c>
      <c r="F102" t="s">
        <v>9</v>
      </c>
      <c r="G102" s="1">
        <v>58.552325581395351</v>
      </c>
      <c r="H102" s="1">
        <f>+G102*Itemizado!$L$6</f>
        <v>74600.000000000015</v>
      </c>
    </row>
    <row r="103" spans="3:8" x14ac:dyDescent="0.25">
      <c r="C103" t="s">
        <v>283</v>
      </c>
      <c r="D103" t="s">
        <v>320</v>
      </c>
      <c r="E103" t="s">
        <v>292</v>
      </c>
      <c r="F103" t="s">
        <v>9</v>
      </c>
      <c r="G103" s="1">
        <v>17.947674418604652</v>
      </c>
      <c r="H103" s="1">
        <f>+G103*Itemizado!$L$6</f>
        <v>22866.666666666675</v>
      </c>
    </row>
    <row r="104" spans="3:8" x14ac:dyDescent="0.25">
      <c r="C104" t="s">
        <v>322</v>
      </c>
      <c r="D104" t="s">
        <v>323</v>
      </c>
      <c r="E104" t="s">
        <v>258</v>
      </c>
      <c r="F104" t="s">
        <v>9</v>
      </c>
      <c r="G104" s="1">
        <v>6682.5</v>
      </c>
      <c r="H104" s="1">
        <f>+G104*Itemizado!$L$6</f>
        <v>8514000.0000000019</v>
      </c>
    </row>
    <row r="105" spans="3:8" x14ac:dyDescent="0.25">
      <c r="C105" t="s">
        <v>322</v>
      </c>
      <c r="D105" t="s">
        <v>323</v>
      </c>
      <c r="E105" t="s">
        <v>259</v>
      </c>
      <c r="F105" t="s">
        <v>9</v>
      </c>
      <c r="G105" s="1">
        <v>7595.7750000000005</v>
      </c>
      <c r="H105" s="1">
        <f>+G105*Itemizado!$L$6</f>
        <v>9677580.0000000037</v>
      </c>
    </row>
    <row r="106" spans="3:8" x14ac:dyDescent="0.25">
      <c r="C106" t="s">
        <v>322</v>
      </c>
      <c r="D106" t="s">
        <v>323</v>
      </c>
      <c r="E106" t="s">
        <v>260</v>
      </c>
      <c r="F106" t="s">
        <v>9</v>
      </c>
      <c r="G106" s="1">
        <v>11475</v>
      </c>
      <c r="H106" s="1">
        <f>+G106*Itemizado!$L$6</f>
        <v>14620000.000000004</v>
      </c>
    </row>
    <row r="107" spans="3:8" x14ac:dyDescent="0.25">
      <c r="C107" t="s">
        <v>322</v>
      </c>
      <c r="D107" t="s">
        <v>323</v>
      </c>
      <c r="E107" t="s">
        <v>261</v>
      </c>
      <c r="F107" t="s">
        <v>9</v>
      </c>
      <c r="G107" s="1">
        <v>14175.000000000002</v>
      </c>
      <c r="H107" s="1">
        <f>+G107*Itemizado!$L$6</f>
        <v>18060000.000000007</v>
      </c>
    </row>
    <row r="108" spans="3:8" x14ac:dyDescent="0.25">
      <c r="C108" t="s">
        <v>322</v>
      </c>
      <c r="D108" t="s">
        <v>323</v>
      </c>
      <c r="E108" t="s">
        <v>262</v>
      </c>
      <c r="F108" t="s">
        <v>9</v>
      </c>
      <c r="G108" s="1">
        <v>16200.000000000002</v>
      </c>
      <c r="H108" s="1">
        <f>+G108*Itemizado!$L$6</f>
        <v>20640000.000000007</v>
      </c>
    </row>
    <row r="109" spans="3:8" x14ac:dyDescent="0.25">
      <c r="C109" t="s">
        <v>322</v>
      </c>
      <c r="D109" t="s">
        <v>323</v>
      </c>
      <c r="E109" t="s">
        <v>263</v>
      </c>
      <c r="F109" t="s">
        <v>9</v>
      </c>
      <c r="G109" s="1">
        <v>18225</v>
      </c>
      <c r="H109" s="1">
        <f>+G109*Itemizado!$L$6</f>
        <v>23220000.000000004</v>
      </c>
    </row>
    <row r="110" spans="3:8" x14ac:dyDescent="0.25">
      <c r="C110" t="s">
        <v>322</v>
      </c>
      <c r="D110" t="s">
        <v>324</v>
      </c>
      <c r="E110" t="s">
        <v>264</v>
      </c>
      <c r="F110" t="s">
        <v>9</v>
      </c>
      <c r="G110" s="1">
        <v>1005.3450000000001</v>
      </c>
      <c r="H110" s="1">
        <f>+G110*Itemizado!$L$6</f>
        <v>1280884.0000000005</v>
      </c>
    </row>
    <row r="111" spans="3:8" x14ac:dyDescent="0.25">
      <c r="C111" t="s">
        <v>322</v>
      </c>
      <c r="D111" t="s">
        <v>324</v>
      </c>
      <c r="E111" t="s">
        <v>265</v>
      </c>
      <c r="F111" t="s">
        <v>9</v>
      </c>
      <c r="G111" s="1">
        <v>1162.7550000000001</v>
      </c>
      <c r="H111" s="1">
        <f>+G111*Itemizado!$L$6</f>
        <v>1481436.0000000005</v>
      </c>
    </row>
    <row r="112" spans="3:8" x14ac:dyDescent="0.25">
      <c r="C112" t="s">
        <v>322</v>
      </c>
      <c r="D112" t="s">
        <v>324</v>
      </c>
      <c r="E112" t="s">
        <v>266</v>
      </c>
      <c r="F112" t="s">
        <v>9</v>
      </c>
      <c r="G112" s="1">
        <v>1384.0200000000002</v>
      </c>
      <c r="H112" s="1">
        <f>+G112*Itemizado!$L$6</f>
        <v>1763344.0000000007</v>
      </c>
    </row>
    <row r="113" spans="3:8" x14ac:dyDescent="0.25">
      <c r="C113" t="s">
        <v>322</v>
      </c>
      <c r="D113" t="s">
        <v>324</v>
      </c>
      <c r="E113" t="s">
        <v>267</v>
      </c>
      <c r="F113" t="s">
        <v>9</v>
      </c>
      <c r="G113" s="1">
        <v>2583.9000000000005</v>
      </c>
      <c r="H113" s="1">
        <f>+G113*Itemizado!$L$6</f>
        <v>3292080.0000000014</v>
      </c>
    </row>
    <row r="114" spans="3:8" x14ac:dyDescent="0.25">
      <c r="C114" t="s">
        <v>322</v>
      </c>
      <c r="D114" t="s">
        <v>324</v>
      </c>
      <c r="E114" t="s">
        <v>268</v>
      </c>
      <c r="F114" t="s">
        <v>9</v>
      </c>
      <c r="G114" s="1">
        <v>3073.9500000000003</v>
      </c>
      <c r="H114" s="1">
        <f>+G114*Itemizado!$L$6</f>
        <v>3916440.0000000014</v>
      </c>
    </row>
    <row r="115" spans="3:8" x14ac:dyDescent="0.25">
      <c r="C115" t="s">
        <v>322</v>
      </c>
      <c r="D115" t="s">
        <v>324</v>
      </c>
      <c r="E115" t="s">
        <v>269</v>
      </c>
      <c r="F115" t="s">
        <v>9</v>
      </c>
      <c r="G115" s="1">
        <v>3564.0000000000005</v>
      </c>
      <c r="H115" s="1">
        <f>+G115*Itemizado!$L$6</f>
        <v>4540800.0000000019</v>
      </c>
    </row>
    <row r="116" spans="3:8" x14ac:dyDescent="0.25">
      <c r="C116" t="s">
        <v>322</v>
      </c>
      <c r="D116" t="s">
        <v>324</v>
      </c>
      <c r="E116" t="s">
        <v>270</v>
      </c>
      <c r="F116" t="s">
        <v>9</v>
      </c>
      <c r="G116" s="1">
        <v>4380.7500000000009</v>
      </c>
      <c r="H116" s="1">
        <f>+G116*Itemizado!$L$6</f>
        <v>5581400.0000000028</v>
      </c>
    </row>
    <row r="117" spans="3:8" x14ac:dyDescent="0.25">
      <c r="C117" t="s">
        <v>322</v>
      </c>
      <c r="D117" t="s">
        <v>324</v>
      </c>
      <c r="E117" t="s">
        <v>271</v>
      </c>
      <c r="F117" t="s">
        <v>9</v>
      </c>
      <c r="G117" s="1">
        <v>5271.7500000000009</v>
      </c>
      <c r="H117" s="1">
        <f>+G117*Itemizado!$L$6</f>
        <v>6716600.0000000028</v>
      </c>
    </row>
    <row r="118" spans="3:8" x14ac:dyDescent="0.25">
      <c r="C118" t="s">
        <v>325</v>
      </c>
      <c r="D118" t="s">
        <v>326</v>
      </c>
      <c r="E118" t="s">
        <v>156</v>
      </c>
      <c r="F118" t="s">
        <v>9</v>
      </c>
      <c r="G118" s="1">
        <v>0.59400000000000008</v>
      </c>
      <c r="H118" s="1">
        <f>+G118*Itemizado!$L$6</f>
        <v>756.8000000000003</v>
      </c>
    </row>
    <row r="119" spans="3:8" x14ac:dyDescent="0.25">
      <c r="C119" t="s">
        <v>325</v>
      </c>
      <c r="D119" t="s">
        <v>326</v>
      </c>
      <c r="E119" t="s">
        <v>157</v>
      </c>
      <c r="F119" t="s">
        <v>9</v>
      </c>
      <c r="G119" s="1">
        <v>0.70200000000000007</v>
      </c>
      <c r="H119" s="1">
        <f>+G119*Itemizado!$L$6</f>
        <v>894.40000000000032</v>
      </c>
    </row>
    <row r="120" spans="3:8" x14ac:dyDescent="0.25">
      <c r="C120" t="s">
        <v>325</v>
      </c>
      <c r="D120" t="s">
        <v>326</v>
      </c>
      <c r="E120" t="s">
        <v>158</v>
      </c>
      <c r="F120" t="s">
        <v>9</v>
      </c>
      <c r="G120" s="1">
        <v>0.70200000000000007</v>
      </c>
      <c r="H120" s="1">
        <f>+G120*Itemizado!$L$6</f>
        <v>894.40000000000032</v>
      </c>
    </row>
    <row r="121" spans="3:8" x14ac:dyDescent="0.25">
      <c r="C121" t="s">
        <v>325</v>
      </c>
      <c r="D121" t="s">
        <v>326</v>
      </c>
      <c r="E121" t="s">
        <v>159</v>
      </c>
      <c r="F121" t="s">
        <v>9</v>
      </c>
      <c r="G121" s="1">
        <v>0.70200000000000007</v>
      </c>
      <c r="H121" s="1">
        <f>+G121*Itemizado!$L$6</f>
        <v>894.40000000000032</v>
      </c>
    </row>
    <row r="122" spans="3:8" x14ac:dyDescent="0.25">
      <c r="C122" t="s">
        <v>325</v>
      </c>
      <c r="D122" t="s">
        <v>326</v>
      </c>
      <c r="E122" t="s">
        <v>160</v>
      </c>
      <c r="F122" t="s">
        <v>9</v>
      </c>
      <c r="G122" s="1">
        <v>12.177</v>
      </c>
      <c r="H122" s="1">
        <f>+G122*Itemizado!$L$6</f>
        <v>15514.400000000003</v>
      </c>
    </row>
    <row r="123" spans="3:8" x14ac:dyDescent="0.25">
      <c r="C123" t="s">
        <v>325</v>
      </c>
      <c r="D123" t="s">
        <v>326</v>
      </c>
      <c r="E123" t="s">
        <v>161</v>
      </c>
      <c r="F123" t="s">
        <v>9</v>
      </c>
      <c r="G123" s="1">
        <v>8.4105000000000008</v>
      </c>
      <c r="H123" s="1">
        <f>+G123*Itemizado!$L$6</f>
        <v>10715.600000000004</v>
      </c>
    </row>
    <row r="124" spans="3:8" x14ac:dyDescent="0.25">
      <c r="C124" t="s">
        <v>325</v>
      </c>
      <c r="D124" t="s">
        <v>326</v>
      </c>
      <c r="E124" t="s">
        <v>162</v>
      </c>
      <c r="F124" t="s">
        <v>9</v>
      </c>
      <c r="G124" s="1">
        <v>12.177</v>
      </c>
      <c r="H124" s="1">
        <f>+G124*Itemizado!$L$6</f>
        <v>15514.400000000003</v>
      </c>
    </row>
    <row r="125" spans="3:8" x14ac:dyDescent="0.25">
      <c r="C125" t="s">
        <v>325</v>
      </c>
      <c r="D125" t="s">
        <v>326</v>
      </c>
      <c r="E125" t="s">
        <v>163</v>
      </c>
      <c r="F125" t="s">
        <v>9</v>
      </c>
      <c r="G125" s="1">
        <v>12.177</v>
      </c>
      <c r="H125" s="1">
        <f>+G125*Itemizado!$L$6</f>
        <v>15514.400000000003</v>
      </c>
    </row>
    <row r="126" spans="3:8" x14ac:dyDescent="0.25">
      <c r="C126" t="s">
        <v>325</v>
      </c>
      <c r="D126" t="s">
        <v>326</v>
      </c>
      <c r="E126" t="s">
        <v>164</v>
      </c>
      <c r="F126" t="s">
        <v>9</v>
      </c>
      <c r="G126" s="1">
        <v>8.3565000000000005</v>
      </c>
      <c r="H126" s="1">
        <f>+G126*Itemizado!$L$6</f>
        <v>10646.800000000003</v>
      </c>
    </row>
    <row r="127" spans="3:8" x14ac:dyDescent="0.25">
      <c r="C127" t="s">
        <v>325</v>
      </c>
      <c r="D127" t="s">
        <v>326</v>
      </c>
      <c r="E127" t="s">
        <v>165</v>
      </c>
      <c r="F127" t="s">
        <v>9</v>
      </c>
      <c r="G127" s="1">
        <v>12.177</v>
      </c>
      <c r="H127" s="1">
        <f>+G127*Itemizado!$L$6</f>
        <v>15514.400000000003</v>
      </c>
    </row>
    <row r="128" spans="3:8" x14ac:dyDescent="0.25">
      <c r="C128" t="s">
        <v>325</v>
      </c>
      <c r="D128" t="s">
        <v>326</v>
      </c>
      <c r="E128" t="s">
        <v>166</v>
      </c>
      <c r="F128" t="s">
        <v>9</v>
      </c>
      <c r="G128" s="1">
        <v>32.643000000000001</v>
      </c>
      <c r="H128" s="1">
        <f>+G128*Itemizado!$L$6</f>
        <v>41589.600000000013</v>
      </c>
    </row>
    <row r="129" spans="3:8" x14ac:dyDescent="0.25">
      <c r="C129" t="s">
        <v>325</v>
      </c>
      <c r="D129" t="s">
        <v>326</v>
      </c>
      <c r="E129" t="s">
        <v>167</v>
      </c>
      <c r="F129" t="s">
        <v>9</v>
      </c>
      <c r="G129" s="1">
        <v>3.5100000000000002</v>
      </c>
      <c r="H129" s="1">
        <f>+G129*Itemizado!$L$6</f>
        <v>4472.0000000000009</v>
      </c>
    </row>
    <row r="130" spans="3:8" x14ac:dyDescent="0.25">
      <c r="C130" t="s">
        <v>325</v>
      </c>
      <c r="D130" t="s">
        <v>326</v>
      </c>
      <c r="E130" t="s">
        <v>168</v>
      </c>
      <c r="F130" t="s">
        <v>9</v>
      </c>
      <c r="G130" s="1">
        <v>3.5100000000000002</v>
      </c>
      <c r="H130" s="1">
        <f>+G130*Itemizado!$L$6</f>
        <v>4472.0000000000009</v>
      </c>
    </row>
    <row r="131" spans="3:8" x14ac:dyDescent="0.25">
      <c r="C131" t="s">
        <v>325</v>
      </c>
      <c r="D131" t="s">
        <v>326</v>
      </c>
      <c r="E131" t="s">
        <v>169</v>
      </c>
      <c r="F131" t="s">
        <v>9</v>
      </c>
      <c r="G131" s="1">
        <v>3.6450000000000005</v>
      </c>
      <c r="H131" s="1">
        <f>+G131*Itemizado!$L$6</f>
        <v>4644.0000000000018</v>
      </c>
    </row>
    <row r="132" spans="3:8" x14ac:dyDescent="0.25">
      <c r="C132" t="s">
        <v>325</v>
      </c>
      <c r="D132" t="s">
        <v>326</v>
      </c>
      <c r="E132" t="s">
        <v>170</v>
      </c>
      <c r="F132" t="s">
        <v>9</v>
      </c>
      <c r="G132" s="1">
        <v>4.0500000000000007</v>
      </c>
      <c r="H132" s="1">
        <f>+G132*Itemizado!$L$6</f>
        <v>5160.0000000000018</v>
      </c>
    </row>
    <row r="133" spans="3:8" x14ac:dyDescent="0.25">
      <c r="C133" t="s">
        <v>325</v>
      </c>
      <c r="D133" t="s">
        <v>326</v>
      </c>
      <c r="E133" t="s">
        <v>171</v>
      </c>
      <c r="F133" t="s">
        <v>9</v>
      </c>
      <c r="G133" s="1">
        <v>4.0500000000000007</v>
      </c>
      <c r="H133" s="1">
        <f>+G133*Itemizado!$L$6</f>
        <v>5160.0000000000018</v>
      </c>
    </row>
    <row r="134" spans="3:8" x14ac:dyDescent="0.25">
      <c r="C134" t="s">
        <v>325</v>
      </c>
      <c r="D134" t="s">
        <v>326</v>
      </c>
      <c r="E134" t="s">
        <v>172</v>
      </c>
      <c r="F134" t="s">
        <v>9</v>
      </c>
      <c r="G134" s="1">
        <v>14.850000000000001</v>
      </c>
      <c r="H134" s="1">
        <f>+G134*Itemizado!$L$6</f>
        <v>18920.000000000007</v>
      </c>
    </row>
    <row r="135" spans="3:8" x14ac:dyDescent="0.25">
      <c r="C135" t="s">
        <v>325</v>
      </c>
      <c r="D135" t="s">
        <v>326</v>
      </c>
      <c r="E135" t="s">
        <v>173</v>
      </c>
      <c r="F135" t="s">
        <v>9</v>
      </c>
      <c r="G135" s="1">
        <v>3.5100000000000002</v>
      </c>
      <c r="H135" s="1">
        <f>+G135*Itemizado!$L$6</f>
        <v>4472.0000000000009</v>
      </c>
    </row>
    <row r="136" spans="3:8" x14ac:dyDescent="0.25">
      <c r="C136" t="s">
        <v>325</v>
      </c>
      <c r="D136" t="s">
        <v>326</v>
      </c>
      <c r="E136" t="s">
        <v>174</v>
      </c>
      <c r="F136" t="s">
        <v>9</v>
      </c>
      <c r="G136" s="1">
        <v>3.5100000000000002</v>
      </c>
      <c r="H136" s="1">
        <f>+G136*Itemizado!$L$6</f>
        <v>4472.0000000000009</v>
      </c>
    </row>
    <row r="137" spans="3:8" x14ac:dyDescent="0.25">
      <c r="C137" t="s">
        <v>325</v>
      </c>
      <c r="D137" t="s">
        <v>326</v>
      </c>
      <c r="E137" t="s">
        <v>175</v>
      </c>
      <c r="F137" t="s">
        <v>9</v>
      </c>
      <c r="G137" s="1">
        <v>3.5100000000000002</v>
      </c>
      <c r="H137" s="1">
        <f>+G137*Itemizado!$L$6</f>
        <v>4472.0000000000009</v>
      </c>
    </row>
    <row r="138" spans="3:8" x14ac:dyDescent="0.25">
      <c r="C138" t="s">
        <v>325</v>
      </c>
      <c r="D138" t="s">
        <v>326</v>
      </c>
      <c r="E138" t="s">
        <v>176</v>
      </c>
      <c r="F138" t="s">
        <v>9</v>
      </c>
      <c r="G138" s="1">
        <v>3.5100000000000002</v>
      </c>
      <c r="H138" s="1">
        <f>+G138*Itemizado!$L$6</f>
        <v>4472.0000000000009</v>
      </c>
    </row>
    <row r="139" spans="3:8" x14ac:dyDescent="0.25">
      <c r="C139" t="s">
        <v>325</v>
      </c>
      <c r="D139" t="s">
        <v>326</v>
      </c>
      <c r="E139" t="s">
        <v>177</v>
      </c>
      <c r="F139" t="s">
        <v>9</v>
      </c>
      <c r="G139" s="1">
        <v>3.5100000000000002</v>
      </c>
      <c r="H139" s="1">
        <f>+G139*Itemizado!$L$6</f>
        <v>4472.0000000000009</v>
      </c>
    </row>
    <row r="140" spans="3:8" x14ac:dyDescent="0.25">
      <c r="C140" t="s">
        <v>325</v>
      </c>
      <c r="D140" t="s">
        <v>327</v>
      </c>
      <c r="E140" t="s">
        <v>217</v>
      </c>
      <c r="F140" t="s">
        <v>9</v>
      </c>
      <c r="G140" s="1">
        <v>37.584000000000003</v>
      </c>
      <c r="H140" s="1">
        <f>+G140*Itemizado!$L$6</f>
        <v>47884.800000000017</v>
      </c>
    </row>
    <row r="141" spans="3:8" x14ac:dyDescent="0.25">
      <c r="C141" t="s">
        <v>325</v>
      </c>
      <c r="D141" t="s">
        <v>327</v>
      </c>
      <c r="E141" t="s">
        <v>218</v>
      </c>
      <c r="F141" t="s">
        <v>9</v>
      </c>
      <c r="G141" s="1">
        <v>70.146000000000001</v>
      </c>
      <c r="H141" s="1">
        <f>+G141*Itemizado!$L$6</f>
        <v>89371.200000000026</v>
      </c>
    </row>
    <row r="142" spans="3:8" x14ac:dyDescent="0.25">
      <c r="C142" t="s">
        <v>325</v>
      </c>
      <c r="D142" t="s">
        <v>327</v>
      </c>
      <c r="E142" t="s">
        <v>219</v>
      </c>
      <c r="F142" t="s">
        <v>9</v>
      </c>
      <c r="G142" s="1">
        <v>67.5</v>
      </c>
      <c r="H142" s="1">
        <f>+G142*Itemizado!$L$6</f>
        <v>86000.000000000015</v>
      </c>
    </row>
    <row r="143" spans="3:8" x14ac:dyDescent="0.25">
      <c r="C143" t="s">
        <v>328</v>
      </c>
      <c r="D143" t="s">
        <v>297</v>
      </c>
      <c r="E143" t="s">
        <v>38</v>
      </c>
      <c r="F143" t="s">
        <v>9</v>
      </c>
      <c r="G143" s="1">
        <v>20.25</v>
      </c>
      <c r="H143" s="1">
        <f>+G143*Itemizado!$L$6</f>
        <v>25800.000000000007</v>
      </c>
    </row>
    <row r="144" spans="3:8" x14ac:dyDescent="0.25">
      <c r="C144" t="s">
        <v>328</v>
      </c>
      <c r="D144" t="s">
        <v>297</v>
      </c>
      <c r="E144" t="s">
        <v>37</v>
      </c>
      <c r="F144" t="s">
        <v>9</v>
      </c>
      <c r="G144" s="1">
        <v>2.3490000000000002</v>
      </c>
      <c r="H144" s="1">
        <f>+G144*Itemizado!$L$6</f>
        <v>2992.8000000000011</v>
      </c>
    </row>
    <row r="145" spans="3:8" x14ac:dyDescent="0.25">
      <c r="C145" t="s">
        <v>328</v>
      </c>
      <c r="D145" t="s">
        <v>297</v>
      </c>
      <c r="E145" t="s">
        <v>33</v>
      </c>
      <c r="F145" t="s">
        <v>9</v>
      </c>
      <c r="G145" s="1">
        <v>7.426337209302325</v>
      </c>
      <c r="H145" s="1">
        <f>+G145*Itemizado!$L$6</f>
        <v>9461.7037037037044</v>
      </c>
    </row>
    <row r="146" spans="3:8" x14ac:dyDescent="0.25">
      <c r="C146" t="s">
        <v>328</v>
      </c>
      <c r="D146" t="s">
        <v>297</v>
      </c>
      <c r="E146" t="s">
        <v>33</v>
      </c>
      <c r="F146" t="s">
        <v>9</v>
      </c>
      <c r="G146" s="1">
        <v>7.426337209302325</v>
      </c>
      <c r="H146" s="1">
        <f>+G146*Itemizado!$L$6</f>
        <v>9461.7037037037044</v>
      </c>
    </row>
    <row r="147" spans="3:8" x14ac:dyDescent="0.25">
      <c r="C147" t="s">
        <v>328</v>
      </c>
      <c r="D147" t="s">
        <v>296</v>
      </c>
      <c r="E147" t="s">
        <v>43</v>
      </c>
      <c r="F147" t="s">
        <v>9</v>
      </c>
      <c r="G147" s="1">
        <v>237.16800000000003</v>
      </c>
      <c r="H147" s="1">
        <f>+G147*Itemizado!$L$6</f>
        <v>302169.60000000009</v>
      </c>
    </row>
    <row r="148" spans="3:8" x14ac:dyDescent="0.25">
      <c r="C148" t="s">
        <v>328</v>
      </c>
      <c r="D148" t="s">
        <v>296</v>
      </c>
      <c r="E148" t="s">
        <v>275</v>
      </c>
      <c r="F148" t="s">
        <v>9</v>
      </c>
      <c r="G148" s="1">
        <v>81.135000000000005</v>
      </c>
      <c r="H148" s="1">
        <f>+G148*Itemizado!$L$6</f>
        <v>103372.00000000003</v>
      </c>
    </row>
    <row r="149" spans="3:8" x14ac:dyDescent="0.25">
      <c r="C149" t="s">
        <v>328</v>
      </c>
      <c r="D149" t="s">
        <v>296</v>
      </c>
      <c r="E149" t="s">
        <v>276</v>
      </c>
      <c r="F149" t="s">
        <v>9</v>
      </c>
      <c r="G149" s="1">
        <v>78.300000000000011</v>
      </c>
      <c r="H149" s="1">
        <f>+G149*Itemizado!$L$6</f>
        <v>99760.000000000044</v>
      </c>
    </row>
    <row r="150" spans="3:8" x14ac:dyDescent="0.25">
      <c r="C150" t="s">
        <v>328</v>
      </c>
      <c r="D150" t="s">
        <v>296</v>
      </c>
      <c r="E150" t="s">
        <v>42</v>
      </c>
      <c r="F150" t="s">
        <v>9</v>
      </c>
      <c r="G150" s="1">
        <v>53.892000000000003</v>
      </c>
      <c r="H150" s="1">
        <f>+G150*Itemizado!$L$6</f>
        <v>68662.400000000023</v>
      </c>
    </row>
    <row r="151" spans="3:8" x14ac:dyDescent="0.25">
      <c r="C151" t="s">
        <v>328</v>
      </c>
      <c r="D151" t="s">
        <v>296</v>
      </c>
      <c r="E151" t="s">
        <v>41</v>
      </c>
      <c r="F151" t="s">
        <v>9</v>
      </c>
      <c r="G151" s="1">
        <v>18.792000000000002</v>
      </c>
      <c r="H151" s="1">
        <f>+G151*Itemizado!$L$6</f>
        <v>23942.400000000009</v>
      </c>
    </row>
    <row r="152" spans="3:8" x14ac:dyDescent="0.25">
      <c r="C152" t="s">
        <v>328</v>
      </c>
      <c r="D152" t="s">
        <v>296</v>
      </c>
      <c r="E152" t="s">
        <v>39</v>
      </c>
      <c r="F152" t="s">
        <v>9</v>
      </c>
      <c r="G152" s="1">
        <v>16.5915</v>
      </c>
      <c r="H152" s="1">
        <f>+G152*Itemizado!$L$6</f>
        <v>21138.800000000003</v>
      </c>
    </row>
    <row r="153" spans="3:8" x14ac:dyDescent="0.25">
      <c r="C153" t="s">
        <v>328</v>
      </c>
      <c r="D153" t="s">
        <v>296</v>
      </c>
      <c r="E153" t="s">
        <v>40</v>
      </c>
      <c r="F153" t="s">
        <v>9</v>
      </c>
      <c r="G153" s="1">
        <v>8.6535000000000011</v>
      </c>
      <c r="H153" s="1">
        <f>+G153*Itemizado!$L$6</f>
        <v>11025.200000000004</v>
      </c>
    </row>
    <row r="154" spans="3:8" x14ac:dyDescent="0.25">
      <c r="C154" t="s">
        <v>328</v>
      </c>
      <c r="D154" t="s">
        <v>296</v>
      </c>
      <c r="E154" t="s">
        <v>34</v>
      </c>
      <c r="F154" t="s">
        <v>9</v>
      </c>
      <c r="G154" s="1">
        <v>12.603837209302327</v>
      </c>
      <c r="H154" s="1">
        <f>+G154*Itemizado!$L$6</f>
        <v>16058.222222222228</v>
      </c>
    </row>
    <row r="155" spans="3:8" x14ac:dyDescent="0.25">
      <c r="C155" t="s">
        <v>328</v>
      </c>
      <c r="D155" t="s">
        <v>329</v>
      </c>
      <c r="E155" t="s">
        <v>111</v>
      </c>
      <c r="F155" t="s">
        <v>9</v>
      </c>
      <c r="G155" s="1">
        <v>128.99918446601941</v>
      </c>
      <c r="H155" s="1">
        <f>+G155*Itemizado!$L$6</f>
        <v>164354.5165048544</v>
      </c>
    </row>
    <row r="156" spans="3:8" x14ac:dyDescent="0.25">
      <c r="C156" t="s">
        <v>328</v>
      </c>
      <c r="D156" t="s">
        <v>329</v>
      </c>
      <c r="E156" t="s">
        <v>50</v>
      </c>
      <c r="F156" t="s">
        <v>9</v>
      </c>
      <c r="G156" s="1">
        <v>122.95800000000001</v>
      </c>
      <c r="H156" s="1">
        <f>+G156*Itemizado!$L$6</f>
        <v>156657.60000000006</v>
      </c>
    </row>
    <row r="157" spans="3:8" x14ac:dyDescent="0.25">
      <c r="C157" t="s">
        <v>328</v>
      </c>
      <c r="D157" t="s">
        <v>329</v>
      </c>
      <c r="E157" t="s">
        <v>51</v>
      </c>
      <c r="F157" t="s">
        <v>9</v>
      </c>
      <c r="G157" s="1">
        <v>122.95800000000001</v>
      </c>
      <c r="H157" s="1">
        <f>+G157*Itemizado!$L$6</f>
        <v>156657.60000000006</v>
      </c>
    </row>
    <row r="158" spans="3:8" x14ac:dyDescent="0.25">
      <c r="C158" t="s">
        <v>328</v>
      </c>
      <c r="D158" t="s">
        <v>329</v>
      </c>
      <c r="E158" t="s">
        <v>52</v>
      </c>
      <c r="F158" t="s">
        <v>9</v>
      </c>
      <c r="G158" s="1">
        <v>122.95800000000001</v>
      </c>
      <c r="H158" s="1">
        <f>+G158*Itemizado!$L$6</f>
        <v>156657.60000000006</v>
      </c>
    </row>
    <row r="159" spans="3:8" x14ac:dyDescent="0.25">
      <c r="C159" t="s">
        <v>328</v>
      </c>
      <c r="D159" t="s">
        <v>329</v>
      </c>
      <c r="E159" t="s">
        <v>53</v>
      </c>
      <c r="F159" t="s">
        <v>9</v>
      </c>
      <c r="G159" s="1">
        <v>122.95800000000001</v>
      </c>
      <c r="H159" s="1">
        <f>+G159*Itemizado!$L$6</f>
        <v>156657.60000000006</v>
      </c>
    </row>
    <row r="160" spans="3:8" x14ac:dyDescent="0.25">
      <c r="C160" t="s">
        <v>328</v>
      </c>
      <c r="D160" t="s">
        <v>329</v>
      </c>
      <c r="E160" t="s">
        <v>54</v>
      </c>
      <c r="F160" t="s">
        <v>9</v>
      </c>
      <c r="G160" s="1">
        <v>122.95800000000001</v>
      </c>
      <c r="H160" s="1">
        <f>+G160*Itemizado!$L$6</f>
        <v>156657.60000000006</v>
      </c>
    </row>
    <row r="161" spans="3:8" x14ac:dyDescent="0.25">
      <c r="C161" t="s">
        <v>328</v>
      </c>
      <c r="D161" t="s">
        <v>329</v>
      </c>
      <c r="E161" t="s">
        <v>55</v>
      </c>
      <c r="F161" t="s">
        <v>9</v>
      </c>
      <c r="G161" s="1">
        <v>122.95800000000001</v>
      </c>
      <c r="H161" s="1">
        <f>+G161*Itemizado!$L$6</f>
        <v>156657.60000000006</v>
      </c>
    </row>
    <row r="162" spans="3:8" x14ac:dyDescent="0.25">
      <c r="C162" t="s">
        <v>328</v>
      </c>
      <c r="D162" t="s">
        <v>329</v>
      </c>
      <c r="E162" t="s">
        <v>56</v>
      </c>
      <c r="F162" t="s">
        <v>9</v>
      </c>
      <c r="G162" s="1">
        <v>122.95800000000001</v>
      </c>
      <c r="H162" s="1">
        <f>+G162*Itemizado!$L$6</f>
        <v>156657.60000000006</v>
      </c>
    </row>
    <row r="163" spans="3:8" x14ac:dyDescent="0.25">
      <c r="C163" t="s">
        <v>328</v>
      </c>
      <c r="D163" t="s">
        <v>329</v>
      </c>
      <c r="E163" t="s">
        <v>57</v>
      </c>
      <c r="F163" t="s">
        <v>9</v>
      </c>
      <c r="G163" s="1">
        <v>122.95800000000001</v>
      </c>
      <c r="H163" s="1">
        <f>+G163*Itemizado!$L$6</f>
        <v>156657.60000000006</v>
      </c>
    </row>
    <row r="164" spans="3:8" x14ac:dyDescent="0.25">
      <c r="C164" t="s">
        <v>328</v>
      </c>
      <c r="D164" t="s">
        <v>329</v>
      </c>
      <c r="E164" t="s">
        <v>58</v>
      </c>
      <c r="F164" t="s">
        <v>9</v>
      </c>
      <c r="G164" s="1">
        <v>122.95800000000001</v>
      </c>
      <c r="H164" s="1">
        <f>+G164*Itemizado!$L$6</f>
        <v>156657.60000000006</v>
      </c>
    </row>
    <row r="165" spans="3:8" x14ac:dyDescent="0.25">
      <c r="C165" t="s">
        <v>328</v>
      </c>
      <c r="D165" t="s">
        <v>329</v>
      </c>
      <c r="E165" t="s">
        <v>59</v>
      </c>
      <c r="F165" t="s">
        <v>9</v>
      </c>
      <c r="G165" s="1">
        <v>122.95800000000001</v>
      </c>
      <c r="H165" s="1">
        <f>+G165*Itemizado!$L$6</f>
        <v>156657.60000000006</v>
      </c>
    </row>
    <row r="166" spans="3:8" x14ac:dyDescent="0.25">
      <c r="C166" t="s">
        <v>328</v>
      </c>
      <c r="D166" t="s">
        <v>329</v>
      </c>
      <c r="E166" t="s">
        <v>60</v>
      </c>
      <c r="F166" t="s">
        <v>9</v>
      </c>
      <c r="G166" s="1">
        <v>122.95800000000001</v>
      </c>
      <c r="H166" s="1">
        <f>+G166*Itemizado!$L$6</f>
        <v>156657.60000000006</v>
      </c>
    </row>
    <row r="167" spans="3:8" x14ac:dyDescent="0.25">
      <c r="C167" t="s">
        <v>328</v>
      </c>
      <c r="D167" t="s">
        <v>329</v>
      </c>
      <c r="E167" t="s">
        <v>112</v>
      </c>
      <c r="F167" t="s">
        <v>9</v>
      </c>
      <c r="G167" s="1">
        <v>118.79580582524274</v>
      </c>
      <c r="H167" s="1">
        <f>+G167*Itemizado!$L$6</f>
        <v>151354.65631067968</v>
      </c>
    </row>
    <row r="168" spans="3:8" x14ac:dyDescent="0.25">
      <c r="C168" t="s">
        <v>328</v>
      </c>
      <c r="D168" t="s">
        <v>329</v>
      </c>
      <c r="E168" t="s">
        <v>298</v>
      </c>
      <c r="F168" t="s">
        <v>9</v>
      </c>
      <c r="G168" s="1">
        <v>39.150000000000006</v>
      </c>
      <c r="H168" s="1">
        <f>+G168*Itemizado!$L$6</f>
        <v>49880.000000000022</v>
      </c>
    </row>
    <row r="169" spans="3:8" x14ac:dyDescent="0.25">
      <c r="C169" t="s">
        <v>328</v>
      </c>
      <c r="D169" t="s">
        <v>329</v>
      </c>
      <c r="E169" t="s">
        <v>61</v>
      </c>
      <c r="F169" t="s">
        <v>9</v>
      </c>
      <c r="G169" s="1">
        <v>7.6950000000000012</v>
      </c>
      <c r="H169" s="1">
        <f>+G169*Itemizado!$L$6</f>
        <v>9804.0000000000036</v>
      </c>
    </row>
    <row r="170" spans="3:8" x14ac:dyDescent="0.25">
      <c r="C170" t="s">
        <v>328</v>
      </c>
      <c r="D170" t="s">
        <v>329</v>
      </c>
      <c r="E170" t="s">
        <v>62</v>
      </c>
      <c r="F170" t="s">
        <v>9</v>
      </c>
      <c r="G170" s="1">
        <v>4.4279999999999999</v>
      </c>
      <c r="H170" s="1">
        <f>+G170*Itemizado!$L$6</f>
        <v>5641.6000000000013</v>
      </c>
    </row>
    <row r="171" spans="3:8" x14ac:dyDescent="0.25">
      <c r="C171" t="s">
        <v>328</v>
      </c>
      <c r="D171" t="s">
        <v>304</v>
      </c>
      <c r="E171" t="s">
        <v>134</v>
      </c>
      <c r="F171" t="s">
        <v>9</v>
      </c>
      <c r="G171" s="1">
        <v>6.4394999999999998</v>
      </c>
      <c r="H171" s="1">
        <f>+G171*Itemizado!$L$6</f>
        <v>8204.4000000000015</v>
      </c>
    </row>
    <row r="172" spans="3:8" x14ac:dyDescent="0.25">
      <c r="C172" t="s">
        <v>328</v>
      </c>
      <c r="D172" t="s">
        <v>304</v>
      </c>
      <c r="E172" t="s">
        <v>138</v>
      </c>
      <c r="F172" t="s">
        <v>9</v>
      </c>
      <c r="G172" s="1">
        <v>6.1559999999999997</v>
      </c>
      <c r="H172" s="1">
        <f>+G172*Itemizado!$L$6</f>
        <v>7843.2000000000016</v>
      </c>
    </row>
    <row r="173" spans="3:8" x14ac:dyDescent="0.25">
      <c r="C173" t="s">
        <v>328</v>
      </c>
      <c r="D173" t="s">
        <v>304</v>
      </c>
      <c r="E173" t="s">
        <v>137</v>
      </c>
      <c r="F173" t="s">
        <v>9</v>
      </c>
      <c r="G173" s="1">
        <v>5.0085000000000006</v>
      </c>
      <c r="H173" s="1">
        <f>+G173*Itemizado!$L$6</f>
        <v>6381.2000000000025</v>
      </c>
    </row>
    <row r="174" spans="3:8" x14ac:dyDescent="0.25">
      <c r="C174" t="s">
        <v>328</v>
      </c>
      <c r="D174" t="s">
        <v>304</v>
      </c>
      <c r="E174" t="s">
        <v>136</v>
      </c>
      <c r="F174" t="s">
        <v>9</v>
      </c>
      <c r="G174" s="1">
        <v>2.7134999999999998</v>
      </c>
      <c r="H174" s="1">
        <f>+G174*Itemizado!$L$6</f>
        <v>3457.2000000000007</v>
      </c>
    </row>
    <row r="175" spans="3:8" x14ac:dyDescent="0.25">
      <c r="C175" t="s">
        <v>328</v>
      </c>
      <c r="D175" t="s">
        <v>330</v>
      </c>
      <c r="E175" t="s">
        <v>104</v>
      </c>
      <c r="F175" t="s">
        <v>9</v>
      </c>
      <c r="G175" s="1">
        <v>803.97900000000004</v>
      </c>
      <c r="H175" s="1">
        <f>+G175*Itemizado!$L$6</f>
        <v>1024328.8000000003</v>
      </c>
    </row>
    <row r="176" spans="3:8" x14ac:dyDescent="0.25">
      <c r="C176" t="s">
        <v>328</v>
      </c>
      <c r="D176" t="s">
        <v>330</v>
      </c>
      <c r="E176" t="s">
        <v>107</v>
      </c>
      <c r="F176" t="s">
        <v>9</v>
      </c>
      <c r="G176" s="1">
        <v>517.68450000000007</v>
      </c>
      <c r="H176" s="1">
        <f>+G176*Itemizado!$L$6</f>
        <v>659568.40000000026</v>
      </c>
    </row>
    <row r="177" spans="3:8" x14ac:dyDescent="0.25">
      <c r="C177" t="s">
        <v>328</v>
      </c>
      <c r="D177" t="s">
        <v>330</v>
      </c>
      <c r="E177" t="s">
        <v>103</v>
      </c>
      <c r="F177" t="s">
        <v>9</v>
      </c>
      <c r="G177" s="1">
        <v>509.94900000000007</v>
      </c>
      <c r="H177" s="1">
        <f>+G177*Itemizado!$L$6</f>
        <v>649712.80000000028</v>
      </c>
    </row>
    <row r="178" spans="3:8" x14ac:dyDescent="0.25">
      <c r="C178" t="s">
        <v>328</v>
      </c>
      <c r="D178" t="s">
        <v>330</v>
      </c>
      <c r="E178" t="s">
        <v>105</v>
      </c>
      <c r="F178" t="s">
        <v>9</v>
      </c>
      <c r="G178" s="1">
        <v>490.61700000000008</v>
      </c>
      <c r="H178" s="1">
        <f>+G178*Itemizado!$L$6</f>
        <v>625082.40000000026</v>
      </c>
    </row>
    <row r="179" spans="3:8" x14ac:dyDescent="0.25">
      <c r="C179" t="s">
        <v>328</v>
      </c>
      <c r="D179" t="s">
        <v>330</v>
      </c>
      <c r="E179" t="s">
        <v>106</v>
      </c>
      <c r="F179" t="s">
        <v>9</v>
      </c>
      <c r="G179" s="1">
        <v>211.95000000000002</v>
      </c>
      <c r="H179" s="1">
        <f>+G179*Itemizado!$L$6</f>
        <v>270040.00000000006</v>
      </c>
    </row>
    <row r="180" spans="3:8" x14ac:dyDescent="0.25">
      <c r="C180" t="s">
        <v>328</v>
      </c>
      <c r="D180" t="s">
        <v>299</v>
      </c>
      <c r="E180" t="s">
        <v>115</v>
      </c>
      <c r="F180" t="s">
        <v>9</v>
      </c>
      <c r="G180" s="1">
        <v>223.74650970873788</v>
      </c>
      <c r="H180" s="1">
        <f>+G180*Itemizado!$L$6</f>
        <v>285069.62718446611</v>
      </c>
    </row>
    <row r="181" spans="3:8" x14ac:dyDescent="0.25">
      <c r="C181" t="s">
        <v>328</v>
      </c>
      <c r="D181" t="s">
        <v>299</v>
      </c>
      <c r="E181" t="s">
        <v>113</v>
      </c>
      <c r="F181" t="s">
        <v>9</v>
      </c>
      <c r="G181" s="1">
        <v>128.66928640776698</v>
      </c>
      <c r="H181" s="1">
        <f>+G181*Itemizado!$L$6</f>
        <v>163934.2019417476</v>
      </c>
    </row>
    <row r="182" spans="3:8" x14ac:dyDescent="0.25">
      <c r="C182" t="s">
        <v>328</v>
      </c>
      <c r="D182" t="s">
        <v>299</v>
      </c>
      <c r="E182" t="s">
        <v>114</v>
      </c>
      <c r="F182" t="s">
        <v>9</v>
      </c>
      <c r="G182" s="1">
        <v>116.27078155339807</v>
      </c>
      <c r="H182" s="1">
        <f>+G182*Itemizado!$L$6</f>
        <v>148137.58834951461</v>
      </c>
    </row>
    <row r="183" spans="3:8" x14ac:dyDescent="0.25">
      <c r="C183" t="s">
        <v>328</v>
      </c>
      <c r="D183" t="s">
        <v>299</v>
      </c>
      <c r="E183" t="s">
        <v>149</v>
      </c>
      <c r="F183" t="s">
        <v>9</v>
      </c>
      <c r="G183" s="1">
        <v>95.850000000000009</v>
      </c>
      <c r="H183" s="1">
        <f>+G183*Itemizado!$L$6</f>
        <v>122120.00000000004</v>
      </c>
    </row>
    <row r="184" spans="3:8" x14ac:dyDescent="0.25">
      <c r="C184" t="s">
        <v>328</v>
      </c>
      <c r="D184" t="s">
        <v>299</v>
      </c>
      <c r="E184" t="s">
        <v>150</v>
      </c>
      <c r="F184" t="s">
        <v>9</v>
      </c>
      <c r="G184" s="1">
        <v>95.850000000000009</v>
      </c>
      <c r="H184" s="1">
        <f>+G184*Itemizado!$L$6</f>
        <v>122120.00000000004</v>
      </c>
    </row>
    <row r="185" spans="3:8" x14ac:dyDescent="0.25">
      <c r="C185" t="s">
        <v>328</v>
      </c>
      <c r="D185" t="s">
        <v>299</v>
      </c>
      <c r="E185" t="s">
        <v>151</v>
      </c>
      <c r="F185" t="s">
        <v>9</v>
      </c>
      <c r="G185" s="1">
        <v>92.664000000000001</v>
      </c>
      <c r="H185" s="1">
        <f>+G185*Itemizado!$L$6</f>
        <v>118060.80000000003</v>
      </c>
    </row>
    <row r="186" spans="3:8" x14ac:dyDescent="0.25">
      <c r="C186" t="s">
        <v>328</v>
      </c>
      <c r="D186" t="s">
        <v>299</v>
      </c>
      <c r="E186" t="s">
        <v>145</v>
      </c>
      <c r="F186" t="s">
        <v>9</v>
      </c>
      <c r="G186" s="1">
        <v>60.007500000000007</v>
      </c>
      <c r="H186" s="1">
        <f>+G186*Itemizado!$L$6</f>
        <v>76454.000000000029</v>
      </c>
    </row>
    <row r="187" spans="3:8" x14ac:dyDescent="0.25">
      <c r="C187" t="s">
        <v>328</v>
      </c>
      <c r="D187" t="s">
        <v>299</v>
      </c>
      <c r="E187" t="s">
        <v>142</v>
      </c>
      <c r="F187" t="s">
        <v>9</v>
      </c>
      <c r="G187" s="1">
        <v>43.2</v>
      </c>
      <c r="H187" s="1">
        <f>+G187*Itemizado!$L$6</f>
        <v>55040.000000000015</v>
      </c>
    </row>
    <row r="188" spans="3:8" x14ac:dyDescent="0.25">
      <c r="C188" t="s">
        <v>328</v>
      </c>
      <c r="D188" t="s">
        <v>299</v>
      </c>
      <c r="E188" t="s">
        <v>147</v>
      </c>
      <c r="F188" t="s">
        <v>9</v>
      </c>
      <c r="G188" s="1">
        <v>31.05</v>
      </c>
      <c r="H188" s="1">
        <f>+G188*Itemizado!$L$6</f>
        <v>39560.000000000007</v>
      </c>
    </row>
    <row r="189" spans="3:8" x14ac:dyDescent="0.25">
      <c r="C189" t="s">
        <v>328</v>
      </c>
      <c r="D189" t="s">
        <v>299</v>
      </c>
      <c r="E189" t="s">
        <v>141</v>
      </c>
      <c r="F189" t="s">
        <v>9</v>
      </c>
      <c r="G189" s="1">
        <v>29.700000000000003</v>
      </c>
      <c r="H189" s="1">
        <f>+G189*Itemizado!$L$6</f>
        <v>37840.000000000015</v>
      </c>
    </row>
    <row r="190" spans="3:8" x14ac:dyDescent="0.25">
      <c r="C190" t="s">
        <v>328</v>
      </c>
      <c r="D190" t="s">
        <v>299</v>
      </c>
      <c r="E190" t="s">
        <v>146</v>
      </c>
      <c r="F190" t="s">
        <v>9</v>
      </c>
      <c r="G190" s="1">
        <v>24.3</v>
      </c>
      <c r="H190" s="1">
        <f>+G190*Itemizado!$L$6</f>
        <v>30960.000000000007</v>
      </c>
    </row>
    <row r="191" spans="3:8" x14ac:dyDescent="0.25">
      <c r="C191" t="s">
        <v>328</v>
      </c>
      <c r="D191" t="s">
        <v>299</v>
      </c>
      <c r="E191" t="s">
        <v>148</v>
      </c>
      <c r="F191" t="s">
        <v>9</v>
      </c>
      <c r="G191" s="1">
        <v>16.200000000000003</v>
      </c>
      <c r="H191" s="1">
        <f>+G191*Itemizado!$L$6</f>
        <v>20640.000000000007</v>
      </c>
    </row>
    <row r="192" spans="3:8" x14ac:dyDescent="0.25">
      <c r="C192" t="s">
        <v>328</v>
      </c>
      <c r="D192" t="s">
        <v>299</v>
      </c>
      <c r="E192" t="s">
        <v>143</v>
      </c>
      <c r="F192" t="s">
        <v>9</v>
      </c>
      <c r="G192" s="1">
        <v>14.850000000000001</v>
      </c>
      <c r="H192" s="1">
        <f>+G192*Itemizado!$L$6</f>
        <v>18920.000000000007</v>
      </c>
    </row>
    <row r="193" spans="3:8" x14ac:dyDescent="0.25">
      <c r="C193" t="s">
        <v>328</v>
      </c>
      <c r="D193" t="s">
        <v>299</v>
      </c>
      <c r="E193" t="s">
        <v>144</v>
      </c>
      <c r="F193" t="s">
        <v>9</v>
      </c>
      <c r="G193" s="1">
        <v>11.340000000000002</v>
      </c>
      <c r="H193" s="1">
        <f>+G193*Itemizado!$L$6</f>
        <v>14448.000000000005</v>
      </c>
    </row>
    <row r="194" spans="3:8" x14ac:dyDescent="0.25">
      <c r="C194" t="s">
        <v>328</v>
      </c>
      <c r="D194" t="s">
        <v>303</v>
      </c>
      <c r="E194" t="s">
        <v>279</v>
      </c>
      <c r="F194" t="s">
        <v>9</v>
      </c>
      <c r="G194" s="1">
        <v>25.92</v>
      </c>
      <c r="H194" s="1">
        <f>+G194*Itemizado!$L$6</f>
        <v>33024.000000000007</v>
      </c>
    </row>
    <row r="195" spans="3:8" x14ac:dyDescent="0.25">
      <c r="C195" t="s">
        <v>328</v>
      </c>
      <c r="D195" t="s">
        <v>303</v>
      </c>
      <c r="E195" t="s">
        <v>201</v>
      </c>
      <c r="F195" t="s">
        <v>9</v>
      </c>
      <c r="G195" s="1">
        <v>20.587500000000002</v>
      </c>
      <c r="H195" s="1">
        <f>+G195*Itemizado!$L$6</f>
        <v>26230.000000000007</v>
      </c>
    </row>
    <row r="196" spans="3:8" x14ac:dyDescent="0.25">
      <c r="C196" t="s">
        <v>328</v>
      </c>
      <c r="D196" t="s">
        <v>303</v>
      </c>
      <c r="E196" t="s">
        <v>280</v>
      </c>
      <c r="F196" t="s">
        <v>9</v>
      </c>
      <c r="G196" s="1">
        <v>17.28</v>
      </c>
      <c r="H196" s="1">
        <f>+G196*Itemizado!$L$6</f>
        <v>22016.000000000007</v>
      </c>
    </row>
    <row r="197" spans="3:8" x14ac:dyDescent="0.25">
      <c r="C197" t="s">
        <v>328</v>
      </c>
      <c r="D197" t="s">
        <v>303</v>
      </c>
      <c r="E197" t="s">
        <v>200</v>
      </c>
      <c r="F197" t="s">
        <v>9</v>
      </c>
      <c r="G197" s="1">
        <v>16.915500000000002</v>
      </c>
      <c r="H197" s="1">
        <f>+G197*Itemizado!$L$6</f>
        <v>21551.600000000006</v>
      </c>
    </row>
    <row r="198" spans="3:8" x14ac:dyDescent="0.25">
      <c r="C198" t="s">
        <v>328</v>
      </c>
      <c r="D198" t="s">
        <v>303</v>
      </c>
      <c r="E198" t="s">
        <v>199</v>
      </c>
      <c r="F198" t="s">
        <v>9</v>
      </c>
      <c r="G198" s="1">
        <v>15.673500000000001</v>
      </c>
      <c r="H198" s="1">
        <f>+G198*Itemizado!$L$6</f>
        <v>19969.200000000004</v>
      </c>
    </row>
    <row r="199" spans="3:8" x14ac:dyDescent="0.25">
      <c r="C199" t="s">
        <v>328</v>
      </c>
      <c r="D199" t="s">
        <v>303</v>
      </c>
      <c r="E199" t="s">
        <v>202</v>
      </c>
      <c r="F199" t="s">
        <v>9</v>
      </c>
      <c r="G199" s="1">
        <v>10.948499999999999</v>
      </c>
      <c r="H199" s="1">
        <f>+G199*Itemizado!$L$6</f>
        <v>13949.200000000003</v>
      </c>
    </row>
    <row r="200" spans="3:8" x14ac:dyDescent="0.25">
      <c r="C200" t="s">
        <v>328</v>
      </c>
      <c r="D200" t="s">
        <v>303</v>
      </c>
      <c r="E200" t="s">
        <v>198</v>
      </c>
      <c r="F200" t="s">
        <v>9</v>
      </c>
      <c r="G200" s="1">
        <v>6.5745000000000005</v>
      </c>
      <c r="H200" s="1">
        <f>+G200*Itemizado!$L$6</f>
        <v>8376.4000000000033</v>
      </c>
    </row>
    <row r="201" spans="3:8" x14ac:dyDescent="0.25">
      <c r="C201" t="s">
        <v>328</v>
      </c>
      <c r="D201" t="s">
        <v>303</v>
      </c>
      <c r="E201" t="s">
        <v>203</v>
      </c>
      <c r="F201" t="s">
        <v>9</v>
      </c>
      <c r="G201" s="1">
        <v>4.1715</v>
      </c>
      <c r="H201" s="1">
        <f>+G201*Itemizado!$L$6</f>
        <v>5314.8000000000011</v>
      </c>
    </row>
    <row r="202" spans="3:8" x14ac:dyDescent="0.25">
      <c r="C202" t="s">
        <v>328</v>
      </c>
      <c r="D202" t="s">
        <v>331</v>
      </c>
      <c r="E202" t="s">
        <v>210</v>
      </c>
      <c r="F202" t="s">
        <v>9</v>
      </c>
      <c r="G202" s="1">
        <v>8.1270000000000007</v>
      </c>
      <c r="H202" s="1">
        <f>+G202*Itemizado!$L$6</f>
        <v>10354.400000000003</v>
      </c>
    </row>
    <row r="203" spans="3:8" x14ac:dyDescent="0.25">
      <c r="C203" t="s">
        <v>328</v>
      </c>
      <c r="D203" t="s">
        <v>331</v>
      </c>
      <c r="E203" t="s">
        <v>212</v>
      </c>
      <c r="F203" t="s">
        <v>9</v>
      </c>
      <c r="G203" s="1">
        <v>5.2650000000000006</v>
      </c>
      <c r="H203" s="1">
        <f>+G203*Itemizado!$L$6</f>
        <v>6708.0000000000018</v>
      </c>
    </row>
    <row r="204" spans="3:8" x14ac:dyDescent="0.25">
      <c r="C204" t="s">
        <v>328</v>
      </c>
      <c r="D204" t="s">
        <v>331</v>
      </c>
      <c r="E204" t="s">
        <v>211</v>
      </c>
      <c r="F204" t="s">
        <v>9</v>
      </c>
      <c r="G204" s="1">
        <v>4.8600000000000003</v>
      </c>
      <c r="H204" s="1">
        <f>+G204*Itemizado!$L$6</f>
        <v>6192.0000000000018</v>
      </c>
    </row>
    <row r="205" spans="3:8" x14ac:dyDescent="0.25">
      <c r="C205" t="s">
        <v>328</v>
      </c>
      <c r="D205" t="s">
        <v>331</v>
      </c>
      <c r="E205" t="s">
        <v>209</v>
      </c>
      <c r="F205" t="s">
        <v>9</v>
      </c>
      <c r="G205" s="1">
        <v>4.5225000000000009</v>
      </c>
      <c r="H205" s="1">
        <f>+G205*Itemizado!$L$6</f>
        <v>5762.0000000000027</v>
      </c>
    </row>
    <row r="206" spans="3:8" x14ac:dyDescent="0.25">
      <c r="C206" t="s">
        <v>328</v>
      </c>
      <c r="D206" t="s">
        <v>331</v>
      </c>
      <c r="E206" t="s">
        <v>208</v>
      </c>
      <c r="F206" t="s">
        <v>9</v>
      </c>
      <c r="G206" s="1">
        <v>4.2525000000000004</v>
      </c>
      <c r="H206" s="1">
        <f>+G206*Itemizado!$L$6</f>
        <v>5418.0000000000018</v>
      </c>
    </row>
    <row r="207" spans="3:8" x14ac:dyDescent="0.25">
      <c r="C207" t="s">
        <v>328</v>
      </c>
      <c r="D207" t="s">
        <v>331</v>
      </c>
      <c r="E207" t="s">
        <v>35</v>
      </c>
      <c r="F207" t="s">
        <v>9</v>
      </c>
      <c r="G207" s="1">
        <v>13.138895348837208</v>
      </c>
      <c r="H207" s="1">
        <f>+G207*Itemizado!$L$6</f>
        <v>16739.925925925927</v>
      </c>
    </row>
    <row r="208" spans="3:8" x14ac:dyDescent="0.25">
      <c r="C208" t="s">
        <v>328</v>
      </c>
      <c r="D208" t="s">
        <v>332</v>
      </c>
      <c r="E208" t="s">
        <v>228</v>
      </c>
      <c r="F208" t="s">
        <v>9</v>
      </c>
      <c r="G208" s="1">
        <v>1.62</v>
      </c>
      <c r="H208" s="1">
        <f>+G208*Itemizado!$L$6</f>
        <v>2064.0000000000005</v>
      </c>
    </row>
    <row r="209" spans="3:8" x14ac:dyDescent="0.25">
      <c r="C209" t="s">
        <v>328</v>
      </c>
      <c r="D209" t="s">
        <v>332</v>
      </c>
      <c r="E209" t="s">
        <v>229</v>
      </c>
      <c r="F209" t="s">
        <v>9</v>
      </c>
      <c r="G209" s="1">
        <v>1.62</v>
      </c>
      <c r="H209" s="1">
        <f>+G209*Itemizado!$L$6</f>
        <v>2064.0000000000005</v>
      </c>
    </row>
    <row r="210" spans="3:8" x14ac:dyDescent="0.25">
      <c r="C210" t="s">
        <v>328</v>
      </c>
      <c r="D210" t="s">
        <v>332</v>
      </c>
      <c r="E210" t="s">
        <v>230</v>
      </c>
      <c r="F210" t="s">
        <v>9</v>
      </c>
      <c r="G210" s="1">
        <v>1.62</v>
      </c>
      <c r="H210" s="1">
        <f>+G210*Itemizado!$L$6</f>
        <v>2064.0000000000005</v>
      </c>
    </row>
    <row r="211" spans="3:8" x14ac:dyDescent="0.25">
      <c r="C211" t="s">
        <v>328</v>
      </c>
      <c r="D211" t="s">
        <v>332</v>
      </c>
      <c r="E211" t="s">
        <v>231</v>
      </c>
      <c r="F211" t="s">
        <v>9</v>
      </c>
      <c r="G211" s="1">
        <v>1.62</v>
      </c>
      <c r="H211" s="1">
        <f>+G211*Itemizado!$L$6</f>
        <v>2064.0000000000005</v>
      </c>
    </row>
    <row r="212" spans="3:8" x14ac:dyDescent="0.25">
      <c r="C212" t="s">
        <v>328</v>
      </c>
      <c r="D212" t="s">
        <v>302</v>
      </c>
      <c r="E212" t="s">
        <v>239</v>
      </c>
      <c r="F212" t="s">
        <v>9</v>
      </c>
      <c r="G212" s="1">
        <v>94.5</v>
      </c>
      <c r="H212" s="1">
        <f>+G212*Itemizado!$L$6</f>
        <v>120400.00000000003</v>
      </c>
    </row>
    <row r="213" spans="3:8" x14ac:dyDescent="0.25">
      <c r="C213" t="s">
        <v>328</v>
      </c>
      <c r="D213" t="s">
        <v>302</v>
      </c>
      <c r="E213" t="s">
        <v>237</v>
      </c>
      <c r="F213" t="s">
        <v>9</v>
      </c>
      <c r="G213" s="1">
        <v>24.57</v>
      </c>
      <c r="H213" s="1">
        <f>+G213*Itemizado!$L$6</f>
        <v>31304.000000000007</v>
      </c>
    </row>
    <row r="214" spans="3:8" x14ac:dyDescent="0.25">
      <c r="C214" t="s">
        <v>328</v>
      </c>
      <c r="D214" t="s">
        <v>302</v>
      </c>
      <c r="E214" t="s">
        <v>236</v>
      </c>
      <c r="F214" t="s">
        <v>9</v>
      </c>
      <c r="G214" s="1">
        <v>16.861500000000003</v>
      </c>
      <c r="H214" s="1">
        <f>+G214*Itemizado!$L$6</f>
        <v>21482.80000000001</v>
      </c>
    </row>
    <row r="215" spans="3:8" x14ac:dyDescent="0.25">
      <c r="C215" t="s">
        <v>328</v>
      </c>
      <c r="D215" t="s">
        <v>302</v>
      </c>
      <c r="E215" t="s">
        <v>235</v>
      </c>
      <c r="F215" t="s">
        <v>9</v>
      </c>
      <c r="G215" s="1">
        <v>8.2485000000000017</v>
      </c>
      <c r="H215" s="1">
        <f>+G215*Itemizado!$L$6</f>
        <v>10509.200000000004</v>
      </c>
    </row>
    <row r="216" spans="3:8" x14ac:dyDescent="0.25">
      <c r="C216" t="s">
        <v>328</v>
      </c>
      <c r="D216" t="s">
        <v>302</v>
      </c>
      <c r="E216" t="s">
        <v>238</v>
      </c>
      <c r="F216" t="s">
        <v>9</v>
      </c>
      <c r="G216" s="1">
        <v>8.2485000000000017</v>
      </c>
      <c r="H216" s="1">
        <f>+G216*Itemizado!$L$6</f>
        <v>10509.200000000004</v>
      </c>
    </row>
    <row r="217" spans="3:8" x14ac:dyDescent="0.25">
      <c r="C217" t="s">
        <v>328</v>
      </c>
      <c r="D217" t="s">
        <v>302</v>
      </c>
      <c r="E217" t="s">
        <v>234</v>
      </c>
      <c r="F217" t="s">
        <v>9</v>
      </c>
      <c r="G217" s="1">
        <v>5.9805000000000001</v>
      </c>
      <c r="H217" s="1">
        <f>+G217*Itemizado!$L$6</f>
        <v>7619.6000000000022</v>
      </c>
    </row>
    <row r="218" spans="3:8" x14ac:dyDescent="0.25">
      <c r="C218" t="s">
        <v>328</v>
      </c>
      <c r="D218" t="s">
        <v>300</v>
      </c>
      <c r="E218" t="s">
        <v>241</v>
      </c>
      <c r="F218" t="s">
        <v>9</v>
      </c>
      <c r="G218" s="1">
        <v>4.0500000000000007</v>
      </c>
      <c r="H218" s="1">
        <f>+G218*Itemizado!$L$6</f>
        <v>5160.0000000000018</v>
      </c>
    </row>
    <row r="219" spans="3:8" x14ac:dyDescent="0.25">
      <c r="C219" t="s">
        <v>328</v>
      </c>
      <c r="D219" t="s">
        <v>300</v>
      </c>
      <c r="E219" t="s">
        <v>246</v>
      </c>
      <c r="F219" t="s">
        <v>9</v>
      </c>
      <c r="G219" s="1">
        <v>2.8350000000000004</v>
      </c>
      <c r="H219" s="1">
        <f>+G219*Itemizado!$L$6</f>
        <v>3612.0000000000014</v>
      </c>
    </row>
    <row r="220" spans="3:8" x14ac:dyDescent="0.25">
      <c r="C220" t="s">
        <v>328</v>
      </c>
      <c r="D220" t="s">
        <v>300</v>
      </c>
      <c r="E220" t="s">
        <v>240</v>
      </c>
      <c r="F220" t="s">
        <v>9</v>
      </c>
      <c r="G220" s="1">
        <v>2.7</v>
      </c>
      <c r="H220" s="1">
        <f>+G220*Itemizado!$L$6</f>
        <v>3440.0000000000009</v>
      </c>
    </row>
    <row r="221" spans="3:8" x14ac:dyDescent="0.25">
      <c r="C221" t="s">
        <v>328</v>
      </c>
      <c r="D221" t="s">
        <v>300</v>
      </c>
      <c r="E221" t="s">
        <v>245</v>
      </c>
      <c r="F221" t="s">
        <v>9</v>
      </c>
      <c r="G221" s="1">
        <v>1.89</v>
      </c>
      <c r="H221" s="1">
        <f>+G221*Itemizado!$L$6</f>
        <v>2408.0000000000005</v>
      </c>
    </row>
    <row r="222" spans="3:8" x14ac:dyDescent="0.25">
      <c r="C222" t="s">
        <v>328</v>
      </c>
      <c r="D222" t="s">
        <v>300</v>
      </c>
      <c r="E222" t="s">
        <v>244</v>
      </c>
      <c r="F222" t="s">
        <v>9</v>
      </c>
      <c r="G222" s="1">
        <v>1.4850000000000003</v>
      </c>
      <c r="H222" s="1">
        <f>+G222*Itemizado!$L$6</f>
        <v>1892.0000000000009</v>
      </c>
    </row>
    <row r="223" spans="3:8" x14ac:dyDescent="0.25">
      <c r="C223" t="s">
        <v>328</v>
      </c>
      <c r="D223" t="s">
        <v>300</v>
      </c>
      <c r="E223" t="s">
        <v>243</v>
      </c>
      <c r="F223" t="s">
        <v>9</v>
      </c>
      <c r="G223" s="1">
        <v>1.0935000000000001</v>
      </c>
      <c r="H223" s="1">
        <f>+G223*Itemizado!$L$6</f>
        <v>1393.2000000000005</v>
      </c>
    </row>
    <row r="224" spans="3:8" x14ac:dyDescent="0.25">
      <c r="C224" t="s">
        <v>328</v>
      </c>
      <c r="D224" t="s">
        <v>300</v>
      </c>
      <c r="E224" t="s">
        <v>242</v>
      </c>
      <c r="F224" t="s">
        <v>9</v>
      </c>
      <c r="G224" s="1">
        <v>0.81</v>
      </c>
      <c r="H224" s="1">
        <f>+G224*Itemizado!$L$6</f>
        <v>1032.0000000000002</v>
      </c>
    </row>
    <row r="225" spans="3:8" x14ac:dyDescent="0.25">
      <c r="C225" t="s">
        <v>328</v>
      </c>
      <c r="D225" t="s">
        <v>301</v>
      </c>
      <c r="E225" t="s">
        <v>248</v>
      </c>
      <c r="F225" t="s">
        <v>9</v>
      </c>
      <c r="G225" s="1">
        <v>6.48</v>
      </c>
      <c r="H225" s="1">
        <f>+G225*Itemizado!$L$6</f>
        <v>8256.0000000000018</v>
      </c>
    </row>
    <row r="226" spans="3:8" x14ac:dyDescent="0.25">
      <c r="C226" t="s">
        <v>328</v>
      </c>
      <c r="D226" t="s">
        <v>301</v>
      </c>
      <c r="E226" t="s">
        <v>255</v>
      </c>
      <c r="F226" t="s">
        <v>9</v>
      </c>
      <c r="G226" s="1">
        <v>4.4550000000000001</v>
      </c>
      <c r="H226" s="1">
        <f>+G226*Itemizado!$L$6</f>
        <v>5676.0000000000018</v>
      </c>
    </row>
    <row r="227" spans="3:8" x14ac:dyDescent="0.25">
      <c r="C227" t="s">
        <v>328</v>
      </c>
      <c r="D227" t="s">
        <v>301</v>
      </c>
      <c r="E227" t="s">
        <v>253</v>
      </c>
      <c r="F227" t="s">
        <v>9</v>
      </c>
      <c r="G227" s="1">
        <v>4.0365000000000002</v>
      </c>
      <c r="H227" s="1">
        <f>+G227*Itemizado!$L$6</f>
        <v>5142.8000000000011</v>
      </c>
    </row>
    <row r="228" spans="3:8" x14ac:dyDescent="0.25">
      <c r="C228" t="s">
        <v>328</v>
      </c>
      <c r="D228" t="s">
        <v>301</v>
      </c>
      <c r="E228" t="s">
        <v>254</v>
      </c>
      <c r="F228" t="s">
        <v>9</v>
      </c>
      <c r="G228" s="1">
        <v>3.9555000000000007</v>
      </c>
      <c r="H228" s="1">
        <f>+G228*Itemizado!$L$6</f>
        <v>5039.6000000000022</v>
      </c>
    </row>
    <row r="229" spans="3:8" x14ac:dyDescent="0.25">
      <c r="C229" t="s">
        <v>328</v>
      </c>
      <c r="D229" t="s">
        <v>301</v>
      </c>
      <c r="E229" t="s">
        <v>252</v>
      </c>
      <c r="F229" t="s">
        <v>9</v>
      </c>
      <c r="G229" s="1">
        <v>3.6450000000000005</v>
      </c>
      <c r="H229" s="1">
        <f>+G229*Itemizado!$L$6</f>
        <v>4644.0000000000018</v>
      </c>
    </row>
    <row r="230" spans="3:8" x14ac:dyDescent="0.25">
      <c r="C230" t="s">
        <v>328</v>
      </c>
      <c r="D230" t="s">
        <v>301</v>
      </c>
      <c r="E230" t="s">
        <v>251</v>
      </c>
      <c r="F230" t="s">
        <v>9</v>
      </c>
      <c r="G230" s="1">
        <v>3.5234999999999999</v>
      </c>
      <c r="H230" s="1">
        <f>+G230*Itemizado!$L$6</f>
        <v>4489.2000000000007</v>
      </c>
    </row>
    <row r="231" spans="3:8" x14ac:dyDescent="0.25">
      <c r="C231" t="s">
        <v>328</v>
      </c>
      <c r="D231" t="s">
        <v>301</v>
      </c>
      <c r="E231" t="s">
        <v>250</v>
      </c>
      <c r="F231" t="s">
        <v>9</v>
      </c>
      <c r="G231" s="1">
        <v>3.3075000000000006</v>
      </c>
      <c r="H231" s="1">
        <f>+G231*Itemizado!$L$6</f>
        <v>4214.0000000000018</v>
      </c>
    </row>
    <row r="232" spans="3:8" x14ac:dyDescent="0.25">
      <c r="C232" t="s">
        <v>328</v>
      </c>
      <c r="D232" t="s">
        <v>301</v>
      </c>
      <c r="E232" t="s">
        <v>256</v>
      </c>
      <c r="F232" t="s">
        <v>9</v>
      </c>
      <c r="G232" s="1">
        <v>3.105</v>
      </c>
      <c r="H232" s="1">
        <f>+G232*Itemizado!$L$6</f>
        <v>3956.0000000000009</v>
      </c>
    </row>
    <row r="233" spans="3:8" x14ac:dyDescent="0.25">
      <c r="C233" t="s">
        <v>328</v>
      </c>
      <c r="D233" t="s">
        <v>301</v>
      </c>
      <c r="E233" t="s">
        <v>249</v>
      </c>
      <c r="F233" t="s">
        <v>9</v>
      </c>
      <c r="G233" s="1">
        <v>3.0915000000000004</v>
      </c>
      <c r="H233" s="1">
        <f>+G233*Itemizado!$L$6</f>
        <v>3938.8000000000015</v>
      </c>
    </row>
    <row r="234" spans="3:8" x14ac:dyDescent="0.25">
      <c r="C234" t="s">
        <v>328</v>
      </c>
      <c r="D234" t="s">
        <v>301</v>
      </c>
      <c r="E234" t="s">
        <v>247</v>
      </c>
      <c r="F234" t="s">
        <v>9</v>
      </c>
      <c r="G234" s="1">
        <v>2.5785</v>
      </c>
      <c r="H234" s="1">
        <f>+G234*Itemizado!$L$6</f>
        <v>3285.2000000000007</v>
      </c>
    </row>
    <row r="235" spans="3:8" x14ac:dyDescent="0.25">
      <c r="C235" t="s">
        <v>328</v>
      </c>
      <c r="D235" t="s">
        <v>305</v>
      </c>
      <c r="E235" t="s">
        <v>274</v>
      </c>
      <c r="F235" t="s">
        <v>9</v>
      </c>
      <c r="G235" s="1">
        <v>1296</v>
      </c>
      <c r="H235" s="1">
        <f>+G235*Itemizado!$L$6</f>
        <v>1651200.0000000005</v>
      </c>
    </row>
    <row r="236" spans="3:8" x14ac:dyDescent="0.25">
      <c r="C236" t="s">
        <v>328</v>
      </c>
      <c r="D236" t="s">
        <v>305</v>
      </c>
      <c r="E236" t="s">
        <v>273</v>
      </c>
      <c r="F236" t="s">
        <v>9</v>
      </c>
      <c r="G236" s="1">
        <v>486.00000000000006</v>
      </c>
      <c r="H236" s="1">
        <f>+G236*Itemizado!$L$6</f>
        <v>619200.00000000023</v>
      </c>
    </row>
    <row r="237" spans="3:8" x14ac:dyDescent="0.25">
      <c r="C237" t="s">
        <v>328</v>
      </c>
      <c r="D237" t="s">
        <v>305</v>
      </c>
      <c r="E237" t="s">
        <v>140</v>
      </c>
      <c r="F237" t="s">
        <v>9</v>
      </c>
      <c r="G237" s="1">
        <v>364.5</v>
      </c>
      <c r="H237" s="1">
        <f>+G237*Itemizado!$L$6</f>
        <v>464400.00000000012</v>
      </c>
    </row>
    <row r="238" spans="3:8" x14ac:dyDescent="0.25">
      <c r="C238" t="s">
        <v>328</v>
      </c>
      <c r="D238" t="s">
        <v>305</v>
      </c>
      <c r="E238" t="s">
        <v>227</v>
      </c>
      <c r="F238" t="s">
        <v>9</v>
      </c>
      <c r="G238" s="1">
        <v>337.5</v>
      </c>
      <c r="H238" s="1">
        <f>+G238*Itemizado!$L$6</f>
        <v>430000.00000000012</v>
      </c>
    </row>
    <row r="239" spans="3:8" x14ac:dyDescent="0.25">
      <c r="C239" t="s">
        <v>328</v>
      </c>
      <c r="D239" t="s">
        <v>305</v>
      </c>
      <c r="E239" t="s">
        <v>195</v>
      </c>
      <c r="F239" t="s">
        <v>9</v>
      </c>
      <c r="G239" s="1">
        <v>243.00000000000003</v>
      </c>
      <c r="H239" s="1">
        <f>+G239*Itemizado!$L$6</f>
        <v>309600.00000000012</v>
      </c>
    </row>
    <row r="240" spans="3:8" x14ac:dyDescent="0.25">
      <c r="C240" t="s">
        <v>328</v>
      </c>
      <c r="D240" t="s">
        <v>305</v>
      </c>
      <c r="E240" t="s">
        <v>153</v>
      </c>
      <c r="F240" t="s">
        <v>9</v>
      </c>
      <c r="G240" s="1">
        <v>220.75200000000004</v>
      </c>
      <c r="H240" s="1">
        <f>+G240*Itemizado!$L$6</f>
        <v>281254.40000000014</v>
      </c>
    </row>
    <row r="241" spans="3:8" x14ac:dyDescent="0.25">
      <c r="C241" t="s">
        <v>328</v>
      </c>
      <c r="D241" t="s">
        <v>305</v>
      </c>
      <c r="E241" t="s">
        <v>178</v>
      </c>
      <c r="F241" t="s">
        <v>9</v>
      </c>
      <c r="G241" s="1">
        <v>195.75</v>
      </c>
      <c r="H241" s="1">
        <f>+G241*Itemizado!$L$6</f>
        <v>249400.00000000006</v>
      </c>
    </row>
    <row r="242" spans="3:8" x14ac:dyDescent="0.25">
      <c r="C242" t="s">
        <v>328</v>
      </c>
      <c r="D242" t="s">
        <v>305</v>
      </c>
      <c r="E242" t="s">
        <v>233</v>
      </c>
      <c r="F242" t="s">
        <v>9</v>
      </c>
      <c r="G242" s="1">
        <v>193.9545</v>
      </c>
      <c r="H242" s="1">
        <f>+G242*Itemizado!$L$6</f>
        <v>247112.40000000005</v>
      </c>
    </row>
    <row r="243" spans="3:8" x14ac:dyDescent="0.25">
      <c r="C243" t="s">
        <v>328</v>
      </c>
      <c r="D243" t="s">
        <v>305</v>
      </c>
      <c r="E243" t="s">
        <v>152</v>
      </c>
      <c r="F243" t="s">
        <v>9</v>
      </c>
      <c r="G243" s="1">
        <v>140.0625</v>
      </c>
      <c r="H243" s="1">
        <f>+G243*Itemizado!$L$6</f>
        <v>178450.00000000003</v>
      </c>
    </row>
    <row r="244" spans="3:8" x14ac:dyDescent="0.25">
      <c r="C244" t="s">
        <v>328</v>
      </c>
      <c r="D244" t="s">
        <v>305</v>
      </c>
      <c r="E244" t="s">
        <v>95</v>
      </c>
      <c r="F244" t="s">
        <v>9</v>
      </c>
      <c r="G244" s="1">
        <v>135.60750000000002</v>
      </c>
      <c r="H244" s="1">
        <f>+G244*Itemizado!$L$6</f>
        <v>172774.00000000006</v>
      </c>
    </row>
    <row r="245" spans="3:8" x14ac:dyDescent="0.25">
      <c r="C245" t="s">
        <v>328</v>
      </c>
      <c r="D245" t="s">
        <v>305</v>
      </c>
      <c r="E245" t="s">
        <v>139</v>
      </c>
      <c r="F245" t="s">
        <v>9</v>
      </c>
      <c r="G245" s="1">
        <v>124.88850000000002</v>
      </c>
      <c r="H245" s="1">
        <f>+G245*Itemizado!$L$6</f>
        <v>159117.20000000007</v>
      </c>
    </row>
    <row r="246" spans="3:8" x14ac:dyDescent="0.25">
      <c r="C246" t="s">
        <v>328</v>
      </c>
      <c r="D246" t="s">
        <v>305</v>
      </c>
      <c r="E246" t="s">
        <v>191</v>
      </c>
      <c r="F246" t="s">
        <v>9</v>
      </c>
      <c r="G246" s="1">
        <v>101.46600000000001</v>
      </c>
      <c r="H246" s="1">
        <f>+G246*Itemizado!$L$6</f>
        <v>129275.20000000004</v>
      </c>
    </row>
    <row r="247" spans="3:8" x14ac:dyDescent="0.25">
      <c r="C247" t="s">
        <v>328</v>
      </c>
      <c r="D247" t="s">
        <v>305</v>
      </c>
      <c r="E247" t="s">
        <v>96</v>
      </c>
      <c r="F247" t="s">
        <v>9</v>
      </c>
      <c r="G247" s="1">
        <v>71.550000000000011</v>
      </c>
      <c r="H247" s="1">
        <f>+G247*Itemizado!$L$6</f>
        <v>91160.000000000029</v>
      </c>
    </row>
    <row r="248" spans="3:8" x14ac:dyDescent="0.25">
      <c r="C248" t="s">
        <v>328</v>
      </c>
      <c r="D248" t="s">
        <v>305</v>
      </c>
      <c r="E248" t="s">
        <v>206</v>
      </c>
      <c r="F248" t="s">
        <v>9</v>
      </c>
      <c r="G248" s="1">
        <v>67.5</v>
      </c>
      <c r="H248" s="1">
        <f>+G248*Itemizado!$L$6</f>
        <v>86000.000000000015</v>
      </c>
    </row>
    <row r="249" spans="3:8" x14ac:dyDescent="0.25">
      <c r="C249" t="s">
        <v>328</v>
      </c>
      <c r="D249" t="s">
        <v>305</v>
      </c>
      <c r="E249" t="s">
        <v>207</v>
      </c>
      <c r="F249" t="s">
        <v>9</v>
      </c>
      <c r="G249" s="1">
        <v>54</v>
      </c>
      <c r="H249" s="1">
        <f>+G249*Itemizado!$L$6</f>
        <v>68800.000000000015</v>
      </c>
    </row>
    <row r="250" spans="3:8" x14ac:dyDescent="0.25">
      <c r="C250" t="s">
        <v>328</v>
      </c>
      <c r="D250" t="s">
        <v>305</v>
      </c>
      <c r="E250" t="s">
        <v>49</v>
      </c>
      <c r="F250" t="s">
        <v>9</v>
      </c>
      <c r="G250" s="1">
        <v>49.14</v>
      </c>
      <c r="H250" s="1">
        <f>+G250*Itemizado!$L$6</f>
        <v>62608.000000000015</v>
      </c>
    </row>
    <row r="251" spans="3:8" x14ac:dyDescent="0.25">
      <c r="C251" t="s">
        <v>328</v>
      </c>
      <c r="D251" t="s">
        <v>305</v>
      </c>
      <c r="E251" t="s">
        <v>197</v>
      </c>
      <c r="F251" t="s">
        <v>9</v>
      </c>
      <c r="G251" s="1">
        <v>33.75</v>
      </c>
      <c r="H251" s="1">
        <f>+G251*Itemizado!$L$6</f>
        <v>43000.000000000007</v>
      </c>
    </row>
    <row r="252" spans="3:8" x14ac:dyDescent="0.25">
      <c r="C252" t="s">
        <v>328</v>
      </c>
      <c r="D252" t="s">
        <v>305</v>
      </c>
      <c r="E252" t="s">
        <v>110</v>
      </c>
      <c r="F252" t="s">
        <v>9</v>
      </c>
      <c r="G252" s="1">
        <v>32.670000000000009</v>
      </c>
      <c r="H252" s="1">
        <f>+G252*Itemizado!$L$6</f>
        <v>41624.000000000022</v>
      </c>
    </row>
    <row r="253" spans="3:8" x14ac:dyDescent="0.25">
      <c r="C253" t="s">
        <v>328</v>
      </c>
      <c r="D253" t="s">
        <v>305</v>
      </c>
      <c r="E253" t="s">
        <v>220</v>
      </c>
      <c r="F253" t="s">
        <v>9</v>
      </c>
      <c r="G253" s="1">
        <v>25.245000000000001</v>
      </c>
      <c r="H253" s="1">
        <f>+G253*Itemizado!$L$6</f>
        <v>32164.000000000007</v>
      </c>
    </row>
    <row r="254" spans="3:8" x14ac:dyDescent="0.25">
      <c r="C254" t="s">
        <v>328</v>
      </c>
      <c r="D254" t="s">
        <v>305</v>
      </c>
      <c r="E254" t="s">
        <v>180</v>
      </c>
      <c r="F254" t="s">
        <v>9</v>
      </c>
      <c r="G254" s="1">
        <v>19.305000000000003</v>
      </c>
      <c r="H254" s="1">
        <f>+G254*Itemizado!$L$6</f>
        <v>24596.000000000011</v>
      </c>
    </row>
    <row r="255" spans="3:8" x14ac:dyDescent="0.25">
      <c r="C255" t="s">
        <v>328</v>
      </c>
      <c r="D255" t="s">
        <v>305</v>
      </c>
      <c r="E255" t="s">
        <v>108</v>
      </c>
      <c r="F255" t="s">
        <v>9</v>
      </c>
      <c r="G255" s="1">
        <v>19.075500000000002</v>
      </c>
      <c r="H255" s="1">
        <f>+G255*Itemizado!$L$6</f>
        <v>24303.600000000006</v>
      </c>
    </row>
    <row r="256" spans="3:8" x14ac:dyDescent="0.25">
      <c r="C256" t="s">
        <v>328</v>
      </c>
      <c r="D256" t="s">
        <v>305</v>
      </c>
      <c r="E256" t="s">
        <v>109</v>
      </c>
      <c r="F256" t="s">
        <v>9</v>
      </c>
      <c r="G256" s="1">
        <v>19.075500000000002</v>
      </c>
      <c r="H256" s="1">
        <f>+G256*Itemizado!$L$6</f>
        <v>24303.600000000006</v>
      </c>
    </row>
    <row r="257" spans="3:8" x14ac:dyDescent="0.25">
      <c r="C257" t="s">
        <v>328</v>
      </c>
      <c r="D257" t="s">
        <v>305</v>
      </c>
      <c r="E257" t="s">
        <v>257</v>
      </c>
      <c r="F257" t="s">
        <v>9</v>
      </c>
      <c r="G257" s="1">
        <v>17.3475</v>
      </c>
      <c r="H257" s="1">
        <f>+G257*Itemizado!$L$6</f>
        <v>22102.000000000004</v>
      </c>
    </row>
    <row r="258" spans="3:8" x14ac:dyDescent="0.25">
      <c r="C258" t="s">
        <v>328</v>
      </c>
      <c r="D258" t="s">
        <v>305</v>
      </c>
      <c r="E258" t="s">
        <v>98</v>
      </c>
      <c r="F258" t="s">
        <v>9</v>
      </c>
      <c r="G258" s="1">
        <v>16.200000000000003</v>
      </c>
      <c r="H258" s="1">
        <f>+G258*Itemizado!$L$6</f>
        <v>20640.000000000007</v>
      </c>
    </row>
    <row r="259" spans="3:8" x14ac:dyDescent="0.25">
      <c r="C259" t="s">
        <v>328</v>
      </c>
      <c r="D259" t="s">
        <v>305</v>
      </c>
      <c r="E259" t="s">
        <v>281</v>
      </c>
      <c r="F259" t="s">
        <v>9</v>
      </c>
      <c r="G259" s="1">
        <v>14.715000000000002</v>
      </c>
      <c r="H259" s="1">
        <f>+G259*Itemizado!$L$6</f>
        <v>18748.000000000007</v>
      </c>
    </row>
    <row r="260" spans="3:8" x14ac:dyDescent="0.25">
      <c r="C260" t="s">
        <v>328</v>
      </c>
      <c r="D260" t="s">
        <v>305</v>
      </c>
      <c r="E260" t="s">
        <v>221</v>
      </c>
      <c r="F260" t="s">
        <v>9</v>
      </c>
      <c r="G260" s="1">
        <v>14.715000000000002</v>
      </c>
      <c r="H260" s="1">
        <f>+G260*Itemizado!$L$6</f>
        <v>18748.000000000007</v>
      </c>
    </row>
    <row r="261" spans="3:8" x14ac:dyDescent="0.25">
      <c r="C261" t="s">
        <v>328</v>
      </c>
      <c r="D261" t="s">
        <v>305</v>
      </c>
      <c r="E261" t="s">
        <v>179</v>
      </c>
      <c r="F261" t="s">
        <v>9</v>
      </c>
      <c r="G261" s="1">
        <v>13.8375</v>
      </c>
      <c r="H261" s="1">
        <f>+G261*Itemizado!$L$6</f>
        <v>17630.000000000004</v>
      </c>
    </row>
    <row r="262" spans="3:8" x14ac:dyDescent="0.25">
      <c r="C262" t="s">
        <v>328</v>
      </c>
      <c r="D262" t="s">
        <v>305</v>
      </c>
      <c r="E262" t="s">
        <v>277</v>
      </c>
      <c r="F262" t="s">
        <v>9</v>
      </c>
      <c r="G262" s="1">
        <v>13.77</v>
      </c>
      <c r="H262" s="1">
        <f>+G262*Itemizado!$L$6</f>
        <v>17544.000000000004</v>
      </c>
    </row>
    <row r="263" spans="3:8" x14ac:dyDescent="0.25">
      <c r="C263" t="s">
        <v>328</v>
      </c>
      <c r="D263" t="s">
        <v>305</v>
      </c>
      <c r="E263" t="s">
        <v>232</v>
      </c>
      <c r="F263" t="s">
        <v>9</v>
      </c>
      <c r="G263" s="1">
        <v>12.703500000000002</v>
      </c>
      <c r="H263" s="1">
        <f>+G263*Itemizado!$L$6</f>
        <v>16185.200000000006</v>
      </c>
    </row>
    <row r="264" spans="3:8" x14ac:dyDescent="0.25">
      <c r="C264" t="s">
        <v>328</v>
      </c>
      <c r="D264" t="s">
        <v>305</v>
      </c>
      <c r="E264" t="s">
        <v>155</v>
      </c>
      <c r="F264" t="s">
        <v>9</v>
      </c>
      <c r="G264" s="1">
        <v>12.15</v>
      </c>
      <c r="H264" s="1">
        <f>+G264*Itemizado!$L$6</f>
        <v>15480.000000000004</v>
      </c>
    </row>
    <row r="265" spans="3:8" x14ac:dyDescent="0.25">
      <c r="C265" t="s">
        <v>328</v>
      </c>
      <c r="D265" t="s">
        <v>305</v>
      </c>
      <c r="E265" t="s">
        <v>32</v>
      </c>
      <c r="F265" t="s">
        <v>9</v>
      </c>
      <c r="G265" s="1">
        <v>11.752022471910113</v>
      </c>
      <c r="H265" s="1">
        <f>+G265*Itemizado!$L$6</f>
        <v>14972.947149396592</v>
      </c>
    </row>
    <row r="266" spans="3:8" x14ac:dyDescent="0.25">
      <c r="C266" t="s">
        <v>328</v>
      </c>
      <c r="D266" t="s">
        <v>305</v>
      </c>
      <c r="E266" t="s">
        <v>32</v>
      </c>
      <c r="F266" t="s">
        <v>9</v>
      </c>
      <c r="G266" s="1">
        <v>11.752022471910113</v>
      </c>
      <c r="H266" s="1">
        <f>+G266*Itemizado!$L$6</f>
        <v>14972.947149396592</v>
      </c>
    </row>
    <row r="267" spans="3:8" x14ac:dyDescent="0.25">
      <c r="C267" t="s">
        <v>328</v>
      </c>
      <c r="D267" t="s">
        <v>305</v>
      </c>
      <c r="E267" t="s">
        <v>186</v>
      </c>
      <c r="F267" t="s">
        <v>9</v>
      </c>
      <c r="G267" s="1">
        <v>9.6795000000000009</v>
      </c>
      <c r="H267" s="1">
        <f>+G267*Itemizado!$L$6</f>
        <v>12332.400000000003</v>
      </c>
    </row>
    <row r="268" spans="3:8" x14ac:dyDescent="0.25">
      <c r="C268" t="s">
        <v>328</v>
      </c>
      <c r="D268" t="s">
        <v>305</v>
      </c>
      <c r="E268" t="s">
        <v>97</v>
      </c>
      <c r="F268" t="s">
        <v>9</v>
      </c>
      <c r="G268" s="1">
        <v>9.4500000000000011</v>
      </c>
      <c r="H268" s="1">
        <f>+G268*Itemizado!$L$6</f>
        <v>12040.000000000004</v>
      </c>
    </row>
    <row r="269" spans="3:8" x14ac:dyDescent="0.25">
      <c r="C269" t="s">
        <v>328</v>
      </c>
      <c r="D269" t="s">
        <v>305</v>
      </c>
      <c r="E269" t="s">
        <v>192</v>
      </c>
      <c r="F269" t="s">
        <v>9</v>
      </c>
      <c r="G269" s="1">
        <v>7.573500000000001</v>
      </c>
      <c r="H269" s="1">
        <f>+G269*Itemizado!$L$6</f>
        <v>9649.2000000000025</v>
      </c>
    </row>
    <row r="270" spans="3:8" x14ac:dyDescent="0.25">
      <c r="C270" t="s">
        <v>328</v>
      </c>
      <c r="D270" t="s">
        <v>305</v>
      </c>
      <c r="E270" t="s">
        <v>63</v>
      </c>
      <c r="F270" t="s">
        <v>9</v>
      </c>
      <c r="G270" s="1">
        <v>7.4925000000000006</v>
      </c>
      <c r="H270" s="1">
        <f>+G270*Itemizado!$L$6</f>
        <v>9546.0000000000036</v>
      </c>
    </row>
    <row r="271" spans="3:8" x14ac:dyDescent="0.25">
      <c r="C271" t="s">
        <v>328</v>
      </c>
      <c r="D271" t="s">
        <v>305</v>
      </c>
      <c r="E271" t="s">
        <v>278</v>
      </c>
      <c r="F271" t="s">
        <v>9</v>
      </c>
      <c r="G271" s="1">
        <v>7.1550000000000002</v>
      </c>
      <c r="H271" s="1">
        <f>+G271*Itemizado!$L$6</f>
        <v>9116.0000000000018</v>
      </c>
    </row>
    <row r="272" spans="3:8" x14ac:dyDescent="0.25">
      <c r="C272" t="s">
        <v>328</v>
      </c>
      <c r="D272" t="s">
        <v>305</v>
      </c>
      <c r="E272" t="s">
        <v>31</v>
      </c>
      <c r="F272" t="s">
        <v>9</v>
      </c>
      <c r="G272" s="1">
        <v>6.8079775280898875</v>
      </c>
      <c r="H272" s="1">
        <f>+G272*Itemizado!$L$6</f>
        <v>8673.8676654182291</v>
      </c>
    </row>
    <row r="273" spans="3:8" x14ac:dyDescent="0.25">
      <c r="C273" t="s">
        <v>328</v>
      </c>
      <c r="D273" t="s">
        <v>305</v>
      </c>
      <c r="E273" t="s">
        <v>181</v>
      </c>
      <c r="F273" t="s">
        <v>9</v>
      </c>
      <c r="G273" s="1">
        <v>6.4530000000000012</v>
      </c>
      <c r="H273" s="1">
        <f>+G273*Itemizado!$L$6</f>
        <v>8221.600000000004</v>
      </c>
    </row>
    <row r="274" spans="3:8" x14ac:dyDescent="0.25">
      <c r="C274" t="s">
        <v>328</v>
      </c>
      <c r="D274" t="s">
        <v>305</v>
      </c>
      <c r="E274" t="s">
        <v>187</v>
      </c>
      <c r="F274" t="s">
        <v>9</v>
      </c>
      <c r="G274" s="1">
        <v>6.0750000000000002</v>
      </c>
      <c r="H274" s="1">
        <f>+G274*Itemizado!$L$6</f>
        <v>7740.0000000000018</v>
      </c>
    </row>
    <row r="275" spans="3:8" x14ac:dyDescent="0.25">
      <c r="C275" t="s">
        <v>328</v>
      </c>
      <c r="D275" t="s">
        <v>305</v>
      </c>
      <c r="E275" t="s">
        <v>189</v>
      </c>
      <c r="F275" t="s">
        <v>9</v>
      </c>
      <c r="G275" s="1">
        <v>5.6700000000000008</v>
      </c>
      <c r="H275" s="1">
        <f>+G275*Itemizado!$L$6</f>
        <v>7224.0000000000027</v>
      </c>
    </row>
    <row r="276" spans="3:8" x14ac:dyDescent="0.25">
      <c r="C276" t="s">
        <v>328</v>
      </c>
      <c r="D276" t="s">
        <v>305</v>
      </c>
      <c r="E276" t="s">
        <v>185</v>
      </c>
      <c r="F276" t="s">
        <v>9</v>
      </c>
      <c r="G276" s="1">
        <v>5.4</v>
      </c>
      <c r="H276" s="1">
        <f>+G276*Itemizado!$L$6</f>
        <v>6880.0000000000018</v>
      </c>
    </row>
    <row r="277" spans="3:8" x14ac:dyDescent="0.25">
      <c r="C277" t="s">
        <v>328</v>
      </c>
      <c r="D277" t="s">
        <v>305</v>
      </c>
      <c r="E277" t="s">
        <v>225</v>
      </c>
      <c r="F277" t="s">
        <v>9</v>
      </c>
      <c r="G277" s="1">
        <v>5.4</v>
      </c>
      <c r="H277" s="1">
        <f>+G277*Itemizado!$L$6</f>
        <v>6880.0000000000018</v>
      </c>
    </row>
    <row r="278" spans="3:8" x14ac:dyDescent="0.25">
      <c r="C278" t="s">
        <v>328</v>
      </c>
      <c r="D278" t="s">
        <v>305</v>
      </c>
      <c r="E278" t="s">
        <v>226</v>
      </c>
      <c r="F278" t="s">
        <v>9</v>
      </c>
      <c r="G278" s="1">
        <v>5.4</v>
      </c>
      <c r="H278" s="1">
        <f>+G278*Itemizado!$L$6</f>
        <v>6880.0000000000018</v>
      </c>
    </row>
    <row r="279" spans="3:8" x14ac:dyDescent="0.25">
      <c r="C279" t="s">
        <v>328</v>
      </c>
      <c r="D279" t="s">
        <v>305</v>
      </c>
      <c r="E279" t="s">
        <v>184</v>
      </c>
      <c r="F279" t="s">
        <v>9</v>
      </c>
      <c r="G279" s="1">
        <v>5.0625</v>
      </c>
      <c r="H279" s="1">
        <f>+G279*Itemizado!$L$6</f>
        <v>6450.0000000000018</v>
      </c>
    </row>
    <row r="280" spans="3:8" x14ac:dyDescent="0.25">
      <c r="C280" t="s">
        <v>328</v>
      </c>
      <c r="D280" t="s">
        <v>305</v>
      </c>
      <c r="E280" t="s">
        <v>183</v>
      </c>
      <c r="F280" t="s">
        <v>9</v>
      </c>
      <c r="G280" s="1">
        <v>4.617</v>
      </c>
      <c r="H280" s="1">
        <f>+G280*Itemizado!$L$6</f>
        <v>5882.4000000000015</v>
      </c>
    </row>
    <row r="281" spans="3:8" x14ac:dyDescent="0.25">
      <c r="C281" t="s">
        <v>328</v>
      </c>
      <c r="D281" t="s">
        <v>305</v>
      </c>
      <c r="E281" t="s">
        <v>194</v>
      </c>
      <c r="F281" t="s">
        <v>27</v>
      </c>
      <c r="G281" s="1">
        <v>4.5225000000000009</v>
      </c>
      <c r="H281" s="1">
        <f>+G281*Itemizado!$L$6</f>
        <v>5762.0000000000027</v>
      </c>
    </row>
    <row r="282" spans="3:8" x14ac:dyDescent="0.25">
      <c r="C282" t="s">
        <v>328</v>
      </c>
      <c r="D282" t="s">
        <v>305</v>
      </c>
      <c r="E282" t="s">
        <v>190</v>
      </c>
      <c r="F282" t="s">
        <v>9</v>
      </c>
      <c r="G282" s="1">
        <v>4.1850000000000005</v>
      </c>
      <c r="H282" s="1">
        <f>+G282*Itemizado!$L$6</f>
        <v>5332.0000000000018</v>
      </c>
    </row>
    <row r="283" spans="3:8" x14ac:dyDescent="0.25">
      <c r="C283" t="s">
        <v>328</v>
      </c>
      <c r="D283" t="s">
        <v>305</v>
      </c>
      <c r="E283" t="s">
        <v>213</v>
      </c>
      <c r="F283" t="s">
        <v>214</v>
      </c>
      <c r="G283" s="1">
        <v>3.915</v>
      </c>
      <c r="H283" s="1">
        <f>+G283*Itemizado!$L$6</f>
        <v>4988.0000000000009</v>
      </c>
    </row>
    <row r="284" spans="3:8" x14ac:dyDescent="0.25">
      <c r="C284" t="s">
        <v>328</v>
      </c>
      <c r="D284" t="s">
        <v>305</v>
      </c>
      <c r="E284" t="s">
        <v>182</v>
      </c>
      <c r="F284" t="s">
        <v>9</v>
      </c>
      <c r="G284" s="1">
        <v>3.6585000000000001</v>
      </c>
      <c r="H284" s="1">
        <f>+G284*Itemizado!$L$6</f>
        <v>4661.2000000000007</v>
      </c>
    </row>
    <row r="285" spans="3:8" x14ac:dyDescent="0.25">
      <c r="C285" t="s">
        <v>328</v>
      </c>
      <c r="D285" t="s">
        <v>305</v>
      </c>
      <c r="E285" t="s">
        <v>36</v>
      </c>
      <c r="F285" t="s">
        <v>9</v>
      </c>
      <c r="G285" s="1">
        <v>3.6399999999999997</v>
      </c>
      <c r="H285" s="1">
        <f>+G285*Itemizado!$L$6</f>
        <v>4637.6296296296305</v>
      </c>
    </row>
    <row r="286" spans="3:8" x14ac:dyDescent="0.25">
      <c r="C286" t="s">
        <v>328</v>
      </c>
      <c r="D286" t="s">
        <v>305</v>
      </c>
      <c r="E286" t="s">
        <v>154</v>
      </c>
      <c r="F286" t="s">
        <v>27</v>
      </c>
      <c r="G286" s="1">
        <v>3.5100000000000002</v>
      </c>
      <c r="H286" s="1">
        <f>+G286*Itemizado!$L$6</f>
        <v>4472.0000000000009</v>
      </c>
    </row>
    <row r="287" spans="3:8" x14ac:dyDescent="0.25">
      <c r="C287" t="s">
        <v>328</v>
      </c>
      <c r="D287" t="s">
        <v>305</v>
      </c>
      <c r="E287" t="s">
        <v>204</v>
      </c>
      <c r="F287" t="s">
        <v>9</v>
      </c>
      <c r="G287" s="1">
        <v>3.4290000000000003</v>
      </c>
      <c r="H287" s="1">
        <f>+G287*Itemizado!$L$6</f>
        <v>4368.8000000000011</v>
      </c>
    </row>
    <row r="288" spans="3:8" x14ac:dyDescent="0.25">
      <c r="C288" t="s">
        <v>328</v>
      </c>
      <c r="D288" t="s">
        <v>305</v>
      </c>
      <c r="E288" t="s">
        <v>205</v>
      </c>
      <c r="F288" t="s">
        <v>9</v>
      </c>
      <c r="G288" s="1">
        <v>3.24</v>
      </c>
      <c r="H288" s="1">
        <f>+G288*Itemizado!$L$6</f>
        <v>4128.0000000000009</v>
      </c>
    </row>
    <row r="289" spans="3:8" x14ac:dyDescent="0.25">
      <c r="C289" t="s">
        <v>328</v>
      </c>
      <c r="D289" t="s">
        <v>305</v>
      </c>
      <c r="E289" t="s">
        <v>135</v>
      </c>
      <c r="F289" t="s">
        <v>9</v>
      </c>
      <c r="G289" s="1">
        <v>3.105</v>
      </c>
      <c r="H289" s="1">
        <f>+G289*Itemizado!$L$6</f>
        <v>3956.0000000000009</v>
      </c>
    </row>
    <row r="290" spans="3:8" x14ac:dyDescent="0.25">
      <c r="C290" t="s">
        <v>328</v>
      </c>
      <c r="D290" t="s">
        <v>305</v>
      </c>
      <c r="E290" t="s">
        <v>215</v>
      </c>
      <c r="F290" t="s">
        <v>9</v>
      </c>
      <c r="G290" s="1">
        <v>2.6325000000000003</v>
      </c>
      <c r="H290" s="1">
        <f>+G290*Itemizado!$L$6</f>
        <v>3354.0000000000009</v>
      </c>
    </row>
    <row r="291" spans="3:8" x14ac:dyDescent="0.25">
      <c r="C291" t="s">
        <v>328</v>
      </c>
      <c r="D291" t="s">
        <v>305</v>
      </c>
      <c r="E291" t="s">
        <v>196</v>
      </c>
      <c r="F291" t="s">
        <v>9</v>
      </c>
      <c r="G291" s="1">
        <v>2.2949999999999999</v>
      </c>
      <c r="H291" s="1">
        <f>+G291*Itemizado!$L$6</f>
        <v>2924.0000000000005</v>
      </c>
    </row>
    <row r="292" spans="3:8" x14ac:dyDescent="0.25">
      <c r="C292" t="s">
        <v>328</v>
      </c>
      <c r="D292" t="s">
        <v>305</v>
      </c>
      <c r="E292" t="s">
        <v>216</v>
      </c>
      <c r="F292" t="s">
        <v>9</v>
      </c>
      <c r="G292" s="1">
        <v>1.6740000000000002</v>
      </c>
      <c r="H292" s="1">
        <f>+G292*Itemizado!$L$6</f>
        <v>2132.8000000000006</v>
      </c>
    </row>
    <row r="293" spans="3:8" x14ac:dyDescent="0.25">
      <c r="C293" t="s">
        <v>328</v>
      </c>
      <c r="D293" t="s">
        <v>305</v>
      </c>
      <c r="E293" t="s">
        <v>188</v>
      </c>
      <c r="F293" t="s">
        <v>9</v>
      </c>
      <c r="G293" s="1">
        <v>0.60750000000000004</v>
      </c>
      <c r="H293" s="1">
        <f>+G293*Itemizado!$L$6</f>
        <v>774.00000000000023</v>
      </c>
    </row>
    <row r="294" spans="3:8" x14ac:dyDescent="0.25">
      <c r="C294" t="s">
        <v>328</v>
      </c>
      <c r="D294" t="s">
        <v>305</v>
      </c>
      <c r="E294" t="s">
        <v>193</v>
      </c>
      <c r="F294" t="s">
        <v>27</v>
      </c>
      <c r="G294" s="1">
        <v>0.27</v>
      </c>
      <c r="H294" s="1">
        <f>+G294*Itemizado!$L$6</f>
        <v>344.00000000000011</v>
      </c>
    </row>
    <row r="295" spans="3:8" x14ac:dyDescent="0.25">
      <c r="C295" t="s">
        <v>328</v>
      </c>
      <c r="D295" t="s">
        <v>306</v>
      </c>
      <c r="E295" t="s">
        <v>119</v>
      </c>
      <c r="F295" t="s">
        <v>9</v>
      </c>
      <c r="G295" s="1">
        <v>220.2323155339806</v>
      </c>
      <c r="H295" s="1">
        <f>+G295*Itemizado!$L$6</f>
        <v>280592.28349514573</v>
      </c>
    </row>
    <row r="296" spans="3:8" x14ac:dyDescent="0.25">
      <c r="C296" t="s">
        <v>328</v>
      </c>
      <c r="D296" t="s">
        <v>306</v>
      </c>
      <c r="E296" t="s">
        <v>118</v>
      </c>
      <c r="F296" t="s">
        <v>9</v>
      </c>
      <c r="G296" s="1">
        <v>196.27597572815534</v>
      </c>
      <c r="H296" s="1">
        <f>+G296*Itemizado!$L$6</f>
        <v>250070.132038835</v>
      </c>
    </row>
    <row r="297" spans="3:8" x14ac:dyDescent="0.25">
      <c r="C297" t="s">
        <v>328</v>
      </c>
      <c r="D297" t="s">
        <v>306</v>
      </c>
      <c r="E297" t="s">
        <v>117</v>
      </c>
      <c r="F297" t="s">
        <v>9</v>
      </c>
      <c r="G297" s="1">
        <v>169.08592718446602</v>
      </c>
      <c r="H297" s="1">
        <f>+G297*Itemizado!$L$6</f>
        <v>215427.99611650489</v>
      </c>
    </row>
    <row r="298" spans="3:8" x14ac:dyDescent="0.25">
      <c r="C298" t="s">
        <v>328</v>
      </c>
      <c r="D298" t="s">
        <v>306</v>
      </c>
      <c r="E298" t="s">
        <v>116</v>
      </c>
      <c r="F298" t="s">
        <v>9</v>
      </c>
      <c r="G298" s="1">
        <v>133.11314563106799</v>
      </c>
      <c r="H298" s="1">
        <f>+G298*Itemizado!$L$6</f>
        <v>169596.00776699037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M29"/>
  <sheetViews>
    <sheetView topLeftCell="A13" workbookViewId="0">
      <selection activeCell="D18" sqref="D18"/>
    </sheetView>
  </sheetViews>
  <sheetFormatPr baseColWidth="10" defaultRowHeight="15" x14ac:dyDescent="0.25"/>
  <cols>
    <col min="4" max="4" width="17.5703125" bestFit="1" customWidth="1"/>
    <col min="5" max="5" width="16.7109375" bestFit="1" customWidth="1"/>
    <col min="7" max="7" width="13.7109375" style="1" customWidth="1"/>
    <col min="8" max="8" width="13.140625" style="1" bestFit="1" customWidth="1"/>
  </cols>
  <sheetData>
    <row r="1" spans="2:8" x14ac:dyDescent="0.25">
      <c r="G1"/>
      <c r="H1"/>
    </row>
    <row r="2" spans="2:8" x14ac:dyDescent="0.25">
      <c r="G2"/>
      <c r="H2"/>
    </row>
    <row r="3" spans="2:8" x14ac:dyDescent="0.25">
      <c r="B3" s="5" t="s">
        <v>7</v>
      </c>
      <c r="G3"/>
      <c r="H3"/>
    </row>
    <row r="4" spans="2:8" x14ac:dyDescent="0.25">
      <c r="B4" s="5" t="s">
        <v>8</v>
      </c>
      <c r="G4"/>
      <c r="H4"/>
    </row>
    <row r="5" spans="2:8" x14ac:dyDescent="0.25">
      <c r="B5" s="4" t="s">
        <v>10</v>
      </c>
      <c r="G5"/>
      <c r="H5"/>
    </row>
    <row r="6" spans="2:8" x14ac:dyDescent="0.25">
      <c r="B6" s="5" t="s">
        <v>11</v>
      </c>
      <c r="G6"/>
      <c r="H6"/>
    </row>
    <row r="7" spans="2:8" x14ac:dyDescent="0.25">
      <c r="B7" s="4" t="s">
        <v>12</v>
      </c>
      <c r="G7"/>
      <c r="H7"/>
    </row>
    <row r="8" spans="2:8" x14ac:dyDescent="0.25">
      <c r="B8" s="5" t="s">
        <v>13</v>
      </c>
      <c r="G8"/>
      <c r="H8"/>
    </row>
    <row r="9" spans="2:8" x14ac:dyDescent="0.25">
      <c r="B9" s="4" t="s">
        <v>14</v>
      </c>
      <c r="G9"/>
      <c r="H9"/>
    </row>
    <row r="10" spans="2:8" x14ac:dyDescent="0.25">
      <c r="B10" s="5" t="s">
        <v>15</v>
      </c>
      <c r="G10"/>
      <c r="H10"/>
    </row>
    <row r="11" spans="2:8" x14ac:dyDescent="0.25">
      <c r="B11" s="4" t="s">
        <v>16</v>
      </c>
    </row>
    <row r="12" spans="2:8" x14ac:dyDescent="0.25">
      <c r="B12" s="5" t="s">
        <v>17</v>
      </c>
    </row>
    <row r="13" spans="2:8" x14ac:dyDescent="0.25">
      <c r="B13" s="4" t="s">
        <v>18</v>
      </c>
    </row>
    <row r="14" spans="2:8" x14ac:dyDescent="0.25">
      <c r="B14" s="5" t="s">
        <v>19</v>
      </c>
    </row>
    <row r="15" spans="2:8" x14ac:dyDescent="0.25">
      <c r="B15" s="4" t="s">
        <v>20</v>
      </c>
    </row>
    <row r="16" spans="2:8" x14ac:dyDescent="0.25">
      <c r="B16" s="5" t="s">
        <v>21</v>
      </c>
    </row>
    <row r="17" spans="2:13" x14ac:dyDescent="0.25">
      <c r="B17" s="4" t="s">
        <v>22</v>
      </c>
    </row>
    <row r="20" spans="2:13" x14ac:dyDescent="0.25">
      <c r="B20" s="5" t="s">
        <v>23</v>
      </c>
    </row>
    <row r="21" spans="2:13" x14ac:dyDescent="0.25">
      <c r="B21" s="5" t="s">
        <v>378</v>
      </c>
    </row>
    <row r="22" spans="2:13" x14ac:dyDescent="0.25">
      <c r="B22" s="5" t="s">
        <v>24</v>
      </c>
    </row>
    <row r="23" spans="2:13" x14ac:dyDescent="0.25">
      <c r="B23" s="4" t="s">
        <v>25</v>
      </c>
    </row>
    <row r="24" spans="2:13" x14ac:dyDescent="0.25">
      <c r="B24" s="5" t="s">
        <v>222</v>
      </c>
    </row>
    <row r="25" spans="2:13" x14ac:dyDescent="0.25">
      <c r="B25" s="4" t="s">
        <v>223</v>
      </c>
    </row>
    <row r="26" spans="2:13" x14ac:dyDescent="0.25">
      <c r="B26" s="5" t="s">
        <v>224</v>
      </c>
    </row>
    <row r="27" spans="2:13" x14ac:dyDescent="0.25">
      <c r="M27" s="4"/>
    </row>
    <row r="28" spans="2:13" x14ac:dyDescent="0.25">
      <c r="M28" s="4"/>
    </row>
    <row r="29" spans="2:13" x14ac:dyDescent="0.25">
      <c r="M29" s="5"/>
    </row>
  </sheetData>
  <sheetProtection password="E128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C2:G75"/>
  <sheetViews>
    <sheetView topLeftCell="A14" workbookViewId="0">
      <selection activeCell="C23" sqref="C23"/>
    </sheetView>
  </sheetViews>
  <sheetFormatPr baseColWidth="10" defaultRowHeight="15" x14ac:dyDescent="0.25"/>
  <cols>
    <col min="2" max="2" width="8.5703125" bestFit="1" customWidth="1"/>
    <col min="3" max="3" width="25.28515625" bestFit="1" customWidth="1"/>
    <col min="4" max="4" width="55.7109375" bestFit="1" customWidth="1"/>
    <col min="5" max="5" width="9.7109375" bestFit="1" customWidth="1"/>
    <col min="6" max="6" width="14.42578125" style="1" bestFit="1" customWidth="1"/>
    <col min="7" max="7" width="12" style="1" bestFit="1" customWidth="1"/>
  </cols>
  <sheetData>
    <row r="2" spans="3:7" x14ac:dyDescent="0.25">
      <c r="F2"/>
      <c r="G2"/>
    </row>
    <row r="3" spans="3:7" x14ac:dyDescent="0.25">
      <c r="C3" s="5" t="s">
        <v>317</v>
      </c>
      <c r="F3"/>
      <c r="G3"/>
    </row>
    <row r="4" spans="3:7" x14ac:dyDescent="0.25">
      <c r="C4" s="5" t="s">
        <v>29</v>
      </c>
      <c r="F4"/>
      <c r="G4"/>
    </row>
    <row r="5" spans="3:7" x14ac:dyDescent="0.25">
      <c r="C5" s="4" t="s">
        <v>30</v>
      </c>
      <c r="F5"/>
      <c r="G5"/>
    </row>
    <row r="6" spans="3:7" x14ac:dyDescent="0.25">
      <c r="C6" s="5" t="s">
        <v>309</v>
      </c>
      <c r="F6"/>
      <c r="G6"/>
    </row>
    <row r="7" spans="3:7" x14ac:dyDescent="0.25">
      <c r="C7" s="4" t="s">
        <v>310</v>
      </c>
      <c r="F7"/>
      <c r="G7"/>
    </row>
    <row r="8" spans="3:7" x14ac:dyDescent="0.25">
      <c r="F8"/>
      <c r="G8"/>
    </row>
    <row r="9" spans="3:7" x14ac:dyDescent="0.25">
      <c r="F9"/>
      <c r="G9"/>
    </row>
    <row r="10" spans="3:7" x14ac:dyDescent="0.25">
      <c r="C10" s="5" t="s">
        <v>316</v>
      </c>
      <c r="F10"/>
      <c r="G10"/>
    </row>
    <row r="11" spans="3:7" x14ac:dyDescent="0.25">
      <c r="C11" s="5" t="s">
        <v>66</v>
      </c>
      <c r="F11"/>
      <c r="G11"/>
    </row>
    <row r="12" spans="3:7" x14ac:dyDescent="0.25">
      <c r="C12" s="4" t="s">
        <v>67</v>
      </c>
      <c r="F12"/>
      <c r="G12"/>
    </row>
    <row r="13" spans="3:7" x14ac:dyDescent="0.25">
      <c r="C13" s="5" t="s">
        <v>68</v>
      </c>
      <c r="F13"/>
      <c r="G13"/>
    </row>
    <row r="14" spans="3:7" x14ac:dyDescent="0.25">
      <c r="C14" s="4" t="s">
        <v>69</v>
      </c>
      <c r="F14"/>
      <c r="G14"/>
    </row>
    <row r="15" spans="3:7" x14ac:dyDescent="0.25">
      <c r="C15" s="5" t="s">
        <v>70</v>
      </c>
      <c r="F15"/>
      <c r="G15"/>
    </row>
    <row r="16" spans="3:7" x14ac:dyDescent="0.25">
      <c r="C16" s="4" t="s">
        <v>71</v>
      </c>
      <c r="F16"/>
      <c r="G16"/>
    </row>
    <row r="17" spans="3:7" x14ac:dyDescent="0.25">
      <c r="C17" s="5" t="s">
        <v>72</v>
      </c>
      <c r="F17"/>
      <c r="G17"/>
    </row>
    <row r="18" spans="3:7" x14ac:dyDescent="0.25">
      <c r="F18"/>
      <c r="G18"/>
    </row>
    <row r="19" spans="3:7" x14ac:dyDescent="0.25">
      <c r="C19" s="4" t="s">
        <v>315</v>
      </c>
      <c r="F19"/>
      <c r="G19"/>
    </row>
    <row r="20" spans="3:7" x14ac:dyDescent="0.25">
      <c r="C20" s="4" t="s">
        <v>377</v>
      </c>
      <c r="F20"/>
      <c r="G20"/>
    </row>
    <row r="21" spans="3:7" x14ac:dyDescent="0.25">
      <c r="C21" s="5" t="s">
        <v>28</v>
      </c>
      <c r="F21"/>
      <c r="G21"/>
    </row>
    <row r="22" spans="3:7" x14ac:dyDescent="0.25">
      <c r="C22" s="4" t="s">
        <v>74</v>
      </c>
      <c r="F22"/>
      <c r="G22"/>
    </row>
    <row r="23" spans="3:7" x14ac:dyDescent="0.25">
      <c r="C23" s="5" t="s">
        <v>75</v>
      </c>
      <c r="F23"/>
      <c r="G23"/>
    </row>
    <row r="24" spans="3:7" x14ac:dyDescent="0.25">
      <c r="C24" s="4" t="s">
        <v>76</v>
      </c>
      <c r="F24"/>
      <c r="G24"/>
    </row>
    <row r="25" spans="3:7" x14ac:dyDescent="0.25">
      <c r="C25" s="5" t="s">
        <v>77</v>
      </c>
      <c r="F25"/>
      <c r="G25"/>
    </row>
    <row r="26" spans="3:7" x14ac:dyDescent="0.25">
      <c r="C26" s="4" t="s">
        <v>78</v>
      </c>
      <c r="F26"/>
      <c r="G26"/>
    </row>
    <row r="27" spans="3:7" x14ac:dyDescent="0.25">
      <c r="C27" s="5" t="s">
        <v>79</v>
      </c>
      <c r="F27"/>
      <c r="G27"/>
    </row>
    <row r="28" spans="3:7" x14ac:dyDescent="0.25">
      <c r="C28" s="4" t="s">
        <v>80</v>
      </c>
      <c r="F28"/>
      <c r="G28"/>
    </row>
    <row r="29" spans="3:7" x14ac:dyDescent="0.25">
      <c r="C29" s="5" t="s">
        <v>81</v>
      </c>
      <c r="F29"/>
      <c r="G29"/>
    </row>
    <row r="30" spans="3:7" x14ac:dyDescent="0.25">
      <c r="F30"/>
      <c r="G30"/>
    </row>
    <row r="31" spans="3:7" x14ac:dyDescent="0.25">
      <c r="C31" s="4" t="s">
        <v>314</v>
      </c>
      <c r="F31"/>
      <c r="G31"/>
    </row>
    <row r="32" spans="3:7" x14ac:dyDescent="0.25">
      <c r="C32" s="4" t="s">
        <v>83</v>
      </c>
      <c r="F32"/>
      <c r="G32"/>
    </row>
    <row r="33" spans="3:7" x14ac:dyDescent="0.25">
      <c r="C33" s="5" t="s">
        <v>84</v>
      </c>
      <c r="F33"/>
      <c r="G33"/>
    </row>
    <row r="34" spans="3:7" x14ac:dyDescent="0.25">
      <c r="C34" s="4" t="s">
        <v>85</v>
      </c>
      <c r="F34"/>
      <c r="G34"/>
    </row>
    <row r="35" spans="3:7" x14ac:dyDescent="0.25">
      <c r="C35" s="5" t="s">
        <v>86</v>
      </c>
      <c r="F35"/>
      <c r="G35"/>
    </row>
    <row r="36" spans="3:7" x14ac:dyDescent="0.25">
      <c r="C36" s="4" t="s">
        <v>87</v>
      </c>
      <c r="F36"/>
      <c r="G36"/>
    </row>
    <row r="37" spans="3:7" x14ac:dyDescent="0.25">
      <c r="C37" s="5" t="s">
        <v>88</v>
      </c>
      <c r="F37"/>
      <c r="G37"/>
    </row>
    <row r="38" spans="3:7" x14ac:dyDescent="0.25">
      <c r="C38" s="4" t="s">
        <v>89</v>
      </c>
      <c r="F38"/>
      <c r="G38"/>
    </row>
    <row r="39" spans="3:7" x14ac:dyDescent="0.25">
      <c r="C39" s="5" t="s">
        <v>90</v>
      </c>
      <c r="F39"/>
      <c r="G39"/>
    </row>
    <row r="40" spans="3:7" x14ac:dyDescent="0.25">
      <c r="C40" s="4" t="s">
        <v>91</v>
      </c>
      <c r="F40"/>
      <c r="G40"/>
    </row>
    <row r="41" spans="3:7" x14ac:dyDescent="0.25">
      <c r="C41" s="5" t="s">
        <v>92</v>
      </c>
      <c r="F41"/>
      <c r="G41"/>
    </row>
    <row r="42" spans="3:7" x14ac:dyDescent="0.25">
      <c r="C42" s="4" t="s">
        <v>93</v>
      </c>
      <c r="F42"/>
      <c r="G42"/>
    </row>
    <row r="43" spans="3:7" x14ac:dyDescent="0.25">
      <c r="F43"/>
      <c r="G43"/>
    </row>
    <row r="44" spans="3:7" x14ac:dyDescent="0.25">
      <c r="C44" s="5" t="s">
        <v>340</v>
      </c>
      <c r="F44"/>
      <c r="G44"/>
    </row>
    <row r="45" spans="3:7" x14ac:dyDescent="0.25">
      <c r="C45" s="5" t="s">
        <v>99</v>
      </c>
      <c r="F45"/>
      <c r="G45"/>
    </row>
    <row r="46" spans="3:7" x14ac:dyDescent="0.25">
      <c r="C46" s="4" t="s">
        <v>100</v>
      </c>
      <c r="F46"/>
      <c r="G46"/>
    </row>
    <row r="47" spans="3:7" x14ac:dyDescent="0.25">
      <c r="C47" s="5" t="s">
        <v>101</v>
      </c>
      <c r="F47"/>
      <c r="G47"/>
    </row>
    <row r="48" spans="3:7" x14ac:dyDescent="0.25">
      <c r="C48" s="4" t="s">
        <v>102</v>
      </c>
      <c r="F48"/>
      <c r="G48"/>
    </row>
    <row r="49" spans="3:7" x14ac:dyDescent="0.25">
      <c r="C49" s="5" t="s">
        <v>120</v>
      </c>
      <c r="F49"/>
      <c r="G49"/>
    </row>
    <row r="50" spans="3:7" x14ac:dyDescent="0.25">
      <c r="C50" s="4" t="s">
        <v>121</v>
      </c>
      <c r="F50"/>
      <c r="G50"/>
    </row>
    <row r="51" spans="3:7" x14ac:dyDescent="0.25">
      <c r="C51" s="5" t="s">
        <v>122</v>
      </c>
      <c r="F51"/>
      <c r="G51"/>
    </row>
    <row r="52" spans="3:7" x14ac:dyDescent="0.25">
      <c r="C52" s="4" t="s">
        <v>123</v>
      </c>
      <c r="F52"/>
      <c r="G52"/>
    </row>
    <row r="53" spans="3:7" x14ac:dyDescent="0.25">
      <c r="F53"/>
      <c r="G53"/>
    </row>
    <row r="54" spans="3:7" x14ac:dyDescent="0.25">
      <c r="C54" s="5" t="s">
        <v>311</v>
      </c>
      <c r="F54"/>
      <c r="G54"/>
    </row>
    <row r="55" spans="3:7" x14ac:dyDescent="0.25">
      <c r="C55" s="5" t="s">
        <v>124</v>
      </c>
      <c r="F55"/>
      <c r="G55"/>
    </row>
    <row r="56" spans="3:7" x14ac:dyDescent="0.25">
      <c r="C56" s="4" t="s">
        <v>125</v>
      </c>
      <c r="F56"/>
      <c r="G56"/>
    </row>
    <row r="57" spans="3:7" x14ac:dyDescent="0.25">
      <c r="C57" s="5" t="s">
        <v>126</v>
      </c>
      <c r="F57"/>
      <c r="G57"/>
    </row>
    <row r="58" spans="3:7" x14ac:dyDescent="0.25">
      <c r="C58" s="4" t="s">
        <v>127</v>
      </c>
      <c r="F58"/>
      <c r="G58"/>
    </row>
    <row r="59" spans="3:7" x14ac:dyDescent="0.25">
      <c r="C59" s="5" t="s">
        <v>128</v>
      </c>
      <c r="F59"/>
      <c r="G59"/>
    </row>
    <row r="60" spans="3:7" x14ac:dyDescent="0.25">
      <c r="C60" s="4" t="s">
        <v>129</v>
      </c>
      <c r="F60"/>
      <c r="G60"/>
    </row>
    <row r="61" spans="3:7" x14ac:dyDescent="0.25">
      <c r="F61"/>
      <c r="G61"/>
    </row>
    <row r="62" spans="3:7" x14ac:dyDescent="0.25">
      <c r="C62" s="5" t="s">
        <v>312</v>
      </c>
      <c r="F62"/>
      <c r="G62"/>
    </row>
    <row r="63" spans="3:7" x14ac:dyDescent="0.25">
      <c r="C63" s="5" t="s">
        <v>130</v>
      </c>
      <c r="F63"/>
      <c r="G63"/>
    </row>
    <row r="64" spans="3:7" x14ac:dyDescent="0.25">
      <c r="C64" s="4" t="s">
        <v>131</v>
      </c>
      <c r="F64"/>
      <c r="G64"/>
    </row>
    <row r="65" spans="3:3" x14ac:dyDescent="0.25">
      <c r="C65" s="5" t="s">
        <v>132</v>
      </c>
    </row>
    <row r="66" spans="3:3" x14ac:dyDescent="0.25">
      <c r="C66" s="4" t="s">
        <v>133</v>
      </c>
    </row>
    <row r="68" spans="3:3" x14ac:dyDescent="0.25">
      <c r="C68" s="5" t="s">
        <v>305</v>
      </c>
    </row>
    <row r="69" spans="3:3" x14ac:dyDescent="0.25">
      <c r="C69" s="5" t="s">
        <v>26</v>
      </c>
    </row>
    <row r="70" spans="3:3" x14ac:dyDescent="0.25">
      <c r="C70" s="4" t="s">
        <v>64</v>
      </c>
    </row>
    <row r="71" spans="3:3" x14ac:dyDescent="0.25">
      <c r="C71" s="5" t="s">
        <v>65</v>
      </c>
    </row>
    <row r="72" spans="3:3" x14ac:dyDescent="0.25">
      <c r="C72" s="4" t="s">
        <v>73</v>
      </c>
    </row>
    <row r="73" spans="3:3" x14ac:dyDescent="0.25">
      <c r="C73" s="5" t="s">
        <v>82</v>
      </c>
    </row>
    <row r="74" spans="3:3" x14ac:dyDescent="0.25">
      <c r="C74" s="4" t="s">
        <v>272</v>
      </c>
    </row>
    <row r="75" spans="3:3" x14ac:dyDescent="0.25">
      <c r="C75" s="5" t="s">
        <v>94</v>
      </c>
    </row>
  </sheetData>
  <sheetProtection password="E128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3:B10"/>
  <sheetViews>
    <sheetView workbookViewId="0">
      <selection activeCell="E28" sqref="E28"/>
    </sheetView>
  </sheetViews>
  <sheetFormatPr baseColWidth="10" defaultRowHeight="15" x14ac:dyDescent="0.25"/>
  <cols>
    <col min="2" max="2" width="9.7109375" bestFit="1" customWidth="1"/>
    <col min="3" max="3" width="14.28515625" bestFit="1" customWidth="1"/>
    <col min="4" max="4" width="106.7109375" bestFit="1" customWidth="1"/>
    <col min="5" max="5" width="9.7109375" bestFit="1" customWidth="1"/>
    <col min="6" max="6" width="14.42578125" bestFit="1" customWidth="1"/>
    <col min="7" max="7" width="12" bestFit="1" customWidth="1"/>
  </cols>
  <sheetData>
    <row r="3" spans="2:2" x14ac:dyDescent="0.25">
      <c r="B3" s="5" t="s">
        <v>319</v>
      </c>
    </row>
    <row r="4" spans="2:2" x14ac:dyDescent="0.25">
      <c r="B4" s="3" t="s">
        <v>282</v>
      </c>
    </row>
    <row r="5" spans="2:2" x14ac:dyDescent="0.25">
      <c r="B5" s="3" t="s">
        <v>44</v>
      </c>
    </row>
    <row r="6" spans="2:2" x14ac:dyDescent="0.25">
      <c r="B6" s="3" t="s">
        <v>45</v>
      </c>
    </row>
    <row r="7" spans="2:2" x14ac:dyDescent="0.25">
      <c r="B7" s="3" t="s">
        <v>46</v>
      </c>
    </row>
    <row r="8" spans="2:2" x14ac:dyDescent="0.25">
      <c r="B8" s="3" t="s">
        <v>47</v>
      </c>
    </row>
    <row r="9" spans="2:2" x14ac:dyDescent="0.25">
      <c r="B9" s="3" t="s">
        <v>47</v>
      </c>
    </row>
    <row r="10" spans="2:2" x14ac:dyDescent="0.25">
      <c r="B10" s="3" t="s">
        <v>48</v>
      </c>
    </row>
  </sheetData>
  <sheetProtection algorithmName="SHA-512" hashValue="v3dMbLwCbWrqtkicVT0PUu1NEKE22oeniyLOEFvIR+shmSvFBoVkpxQbsWncOIBSjLJEGnhF0PPQ2VdNSkEwBw==" saltValue="BWSEwlufMr6lUTF1TIK6b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B1:G18"/>
  <sheetViews>
    <sheetView workbookViewId="0">
      <selection activeCell="E28" sqref="E28"/>
    </sheetView>
  </sheetViews>
  <sheetFormatPr baseColWidth="10" defaultRowHeight="15" x14ac:dyDescent="0.25"/>
  <cols>
    <col min="2" max="2" width="8.42578125" customWidth="1"/>
    <col min="3" max="3" width="14.85546875" bestFit="1" customWidth="1"/>
    <col min="4" max="4" width="30.85546875" bestFit="1" customWidth="1"/>
    <col min="5" max="5" width="9.5703125" customWidth="1"/>
    <col min="6" max="6" width="13.7109375" style="1" customWidth="1"/>
    <col min="7" max="7" width="12" style="1" bestFit="1" customWidth="1"/>
  </cols>
  <sheetData>
    <row r="1" spans="2:7" x14ac:dyDescent="0.25">
      <c r="F1"/>
      <c r="G1"/>
    </row>
    <row r="2" spans="2:7" x14ac:dyDescent="0.25">
      <c r="B2" s="5" t="s">
        <v>321</v>
      </c>
      <c r="F2"/>
      <c r="G2"/>
    </row>
    <row r="3" spans="2:7" x14ac:dyDescent="0.25">
      <c r="B3" s="5" t="s">
        <v>284</v>
      </c>
      <c r="F3"/>
      <c r="G3"/>
    </row>
    <row r="4" spans="2:7" x14ac:dyDescent="0.25">
      <c r="B4" s="4" t="s">
        <v>285</v>
      </c>
      <c r="F4"/>
      <c r="G4"/>
    </row>
    <row r="5" spans="2:7" x14ac:dyDescent="0.25">
      <c r="B5" s="5" t="s">
        <v>286</v>
      </c>
      <c r="F5"/>
      <c r="G5"/>
    </row>
    <row r="6" spans="2:7" x14ac:dyDescent="0.25">
      <c r="B6" s="4" t="s">
        <v>287</v>
      </c>
      <c r="F6"/>
      <c r="G6"/>
    </row>
    <row r="7" spans="2:7" x14ac:dyDescent="0.25">
      <c r="B7" s="5" t="s">
        <v>288</v>
      </c>
      <c r="F7"/>
      <c r="G7"/>
    </row>
    <row r="8" spans="2:7" x14ac:dyDescent="0.25">
      <c r="B8" s="4" t="s">
        <v>289</v>
      </c>
      <c r="F8"/>
      <c r="G8"/>
    </row>
    <row r="9" spans="2:7" x14ac:dyDescent="0.25">
      <c r="F9"/>
      <c r="G9"/>
    </row>
    <row r="10" spans="2:7" x14ac:dyDescent="0.25">
      <c r="B10" s="5" t="s">
        <v>320</v>
      </c>
      <c r="F10"/>
      <c r="G10"/>
    </row>
    <row r="11" spans="2:7" x14ac:dyDescent="0.25">
      <c r="B11" s="5" t="s">
        <v>290</v>
      </c>
      <c r="F11"/>
      <c r="G11"/>
    </row>
    <row r="12" spans="2:7" x14ac:dyDescent="0.25">
      <c r="B12" s="4" t="s">
        <v>291</v>
      </c>
      <c r="F12"/>
      <c r="G12"/>
    </row>
    <row r="13" spans="2:7" x14ac:dyDescent="0.25">
      <c r="B13" s="5" t="s">
        <v>292</v>
      </c>
      <c r="F13"/>
      <c r="G13"/>
    </row>
    <row r="14" spans="2:7" x14ac:dyDescent="0.25">
      <c r="B14" s="4" t="s">
        <v>293</v>
      </c>
      <c r="F14"/>
      <c r="G14"/>
    </row>
    <row r="15" spans="2:7" x14ac:dyDescent="0.25">
      <c r="B15" s="5" t="s">
        <v>294</v>
      </c>
      <c r="F15"/>
      <c r="G15"/>
    </row>
    <row r="16" spans="2:7" x14ac:dyDescent="0.25">
      <c r="B16" s="4" t="s">
        <v>295</v>
      </c>
      <c r="F16"/>
      <c r="G16"/>
    </row>
    <row r="17" spans="2:7" x14ac:dyDescent="0.25">
      <c r="B17" s="5" t="s">
        <v>292</v>
      </c>
      <c r="F17"/>
      <c r="G17"/>
    </row>
    <row r="18" spans="2:7" x14ac:dyDescent="0.25">
      <c r="F18"/>
      <c r="G18"/>
    </row>
  </sheetData>
  <sheetProtection algorithmName="SHA-512" hashValue="In8zfBrjI+A+2VREbtrIU6bd/Pialn6pg8yw6093xkzmd+1mIBJ0uGbWV1a0sdDuqwthKLvC3sj9FL4QKm7V8Q==" saltValue="eVEYE75BoHjVNdn9FXpWDQ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B5:B21"/>
  <sheetViews>
    <sheetView workbookViewId="0">
      <selection activeCell="E28" sqref="E28"/>
    </sheetView>
  </sheetViews>
  <sheetFormatPr baseColWidth="10" defaultRowHeight="15" x14ac:dyDescent="0.25"/>
  <cols>
    <col min="2" max="2" width="16.140625" bestFit="1" customWidth="1"/>
    <col min="3" max="3" width="11.7109375" bestFit="1" customWidth="1"/>
    <col min="4" max="4" width="57.5703125" bestFit="1" customWidth="1"/>
    <col min="5" max="5" width="9.5703125" customWidth="1"/>
    <col min="6" max="6" width="13.7109375" customWidth="1"/>
    <col min="7" max="7" width="14.5703125" bestFit="1" customWidth="1"/>
  </cols>
  <sheetData>
    <row r="5" spans="2:2" x14ac:dyDescent="0.25">
      <c r="B5" s="5" t="s">
        <v>323</v>
      </c>
    </row>
    <row r="6" spans="2:2" x14ac:dyDescent="0.25">
      <c r="B6" s="3" t="s">
        <v>258</v>
      </c>
    </row>
    <row r="7" spans="2:2" x14ac:dyDescent="0.25">
      <c r="B7" s="2" t="s">
        <v>259</v>
      </c>
    </row>
    <row r="8" spans="2:2" x14ac:dyDescent="0.25">
      <c r="B8" s="3" t="s">
        <v>260</v>
      </c>
    </row>
    <row r="9" spans="2:2" x14ac:dyDescent="0.25">
      <c r="B9" s="2" t="s">
        <v>261</v>
      </c>
    </row>
    <row r="10" spans="2:2" x14ac:dyDescent="0.25">
      <c r="B10" s="3" t="s">
        <v>262</v>
      </c>
    </row>
    <row r="11" spans="2:2" x14ac:dyDescent="0.25">
      <c r="B11" s="2" t="s">
        <v>263</v>
      </c>
    </row>
    <row r="13" spans="2:2" x14ac:dyDescent="0.25">
      <c r="B13" s="5" t="s">
        <v>324</v>
      </c>
    </row>
    <row r="14" spans="2:2" x14ac:dyDescent="0.25">
      <c r="B14" s="3" t="s">
        <v>264</v>
      </c>
    </row>
    <row r="15" spans="2:2" x14ac:dyDescent="0.25">
      <c r="B15" s="2" t="s">
        <v>265</v>
      </c>
    </row>
    <row r="16" spans="2:2" x14ac:dyDescent="0.25">
      <c r="B16" s="3" t="s">
        <v>266</v>
      </c>
    </row>
    <row r="17" spans="2:2" x14ac:dyDescent="0.25">
      <c r="B17" s="2" t="s">
        <v>267</v>
      </c>
    </row>
    <row r="18" spans="2:2" x14ac:dyDescent="0.25">
      <c r="B18" s="3" t="s">
        <v>268</v>
      </c>
    </row>
    <row r="19" spans="2:2" x14ac:dyDescent="0.25">
      <c r="B19" s="2" t="s">
        <v>269</v>
      </c>
    </row>
    <row r="20" spans="2:2" x14ac:dyDescent="0.25">
      <c r="B20" s="3" t="s">
        <v>270</v>
      </c>
    </row>
    <row r="21" spans="2:2" x14ac:dyDescent="0.25">
      <c r="B21" s="2" t="s">
        <v>271</v>
      </c>
    </row>
  </sheetData>
  <sheetProtection algorithmName="SHA-512" hashValue="HMshlVEsyMNzBSjD10DFI04SvhRXUidkw8fxBDBej2dsfe5+AX5tgGVdgXBbiFeguR7a1JEqyg1ZAvNakO+MJw==" saltValue="rAGbnsWcYn+zPzEgmE17u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B4:B31"/>
  <sheetViews>
    <sheetView topLeftCell="A13" workbookViewId="0">
      <selection activeCell="E28" sqref="E28"/>
    </sheetView>
  </sheetViews>
  <sheetFormatPr baseColWidth="10" defaultRowHeight="15" x14ac:dyDescent="0.25"/>
  <cols>
    <col min="2" max="2" width="8.42578125" customWidth="1"/>
    <col min="3" max="3" width="11.85546875" bestFit="1" customWidth="1"/>
    <col min="4" max="4" width="86.28515625" bestFit="1" customWidth="1"/>
    <col min="5" max="5" width="9.5703125" customWidth="1"/>
    <col min="6" max="6" width="13.7109375" customWidth="1"/>
    <col min="7" max="7" width="12" bestFit="1" customWidth="1"/>
  </cols>
  <sheetData>
    <row r="4" spans="2:2" x14ac:dyDescent="0.25">
      <c r="B4" s="5" t="s">
        <v>326</v>
      </c>
    </row>
    <row r="5" spans="2:2" x14ac:dyDescent="0.25">
      <c r="B5" s="3" t="s">
        <v>156</v>
      </c>
    </row>
    <row r="6" spans="2:2" x14ac:dyDescent="0.25">
      <c r="B6" s="2" t="s">
        <v>157</v>
      </c>
    </row>
    <row r="7" spans="2:2" x14ac:dyDescent="0.25">
      <c r="B7" s="3" t="s">
        <v>158</v>
      </c>
    </row>
    <row r="8" spans="2:2" x14ac:dyDescent="0.25">
      <c r="B8" s="2" t="s">
        <v>159</v>
      </c>
    </row>
    <row r="9" spans="2:2" x14ac:dyDescent="0.25">
      <c r="B9" s="3" t="s">
        <v>160</v>
      </c>
    </row>
    <row r="10" spans="2:2" x14ac:dyDescent="0.25">
      <c r="B10" s="2" t="s">
        <v>161</v>
      </c>
    </row>
    <row r="11" spans="2:2" x14ac:dyDescent="0.25">
      <c r="B11" s="3" t="s">
        <v>162</v>
      </c>
    </row>
    <row r="12" spans="2:2" x14ac:dyDescent="0.25">
      <c r="B12" s="2" t="s">
        <v>163</v>
      </c>
    </row>
    <row r="13" spans="2:2" x14ac:dyDescent="0.25">
      <c r="B13" s="3" t="s">
        <v>164</v>
      </c>
    </row>
    <row r="14" spans="2:2" x14ac:dyDescent="0.25">
      <c r="B14" s="2" t="s">
        <v>165</v>
      </c>
    </row>
    <row r="15" spans="2:2" x14ac:dyDescent="0.25">
      <c r="B15" s="3" t="s">
        <v>166</v>
      </c>
    </row>
    <row r="16" spans="2:2" x14ac:dyDescent="0.25">
      <c r="B16" s="2" t="s">
        <v>167</v>
      </c>
    </row>
    <row r="17" spans="2:2" x14ac:dyDescent="0.25">
      <c r="B17" s="3" t="s">
        <v>168</v>
      </c>
    </row>
    <row r="18" spans="2:2" x14ac:dyDescent="0.25">
      <c r="B18" s="2" t="s">
        <v>169</v>
      </c>
    </row>
    <row r="19" spans="2:2" x14ac:dyDescent="0.25">
      <c r="B19" s="3" t="s">
        <v>170</v>
      </c>
    </row>
    <row r="20" spans="2:2" x14ac:dyDescent="0.25">
      <c r="B20" s="2" t="s">
        <v>171</v>
      </c>
    </row>
    <row r="21" spans="2:2" x14ac:dyDescent="0.25">
      <c r="B21" s="3" t="s">
        <v>172</v>
      </c>
    </row>
    <row r="22" spans="2:2" x14ac:dyDescent="0.25">
      <c r="B22" s="2" t="s">
        <v>173</v>
      </c>
    </row>
    <row r="23" spans="2:2" x14ac:dyDescent="0.25">
      <c r="B23" s="3" t="s">
        <v>174</v>
      </c>
    </row>
    <row r="24" spans="2:2" x14ac:dyDescent="0.25">
      <c r="B24" s="2" t="s">
        <v>175</v>
      </c>
    </row>
    <row r="25" spans="2:2" x14ac:dyDescent="0.25">
      <c r="B25" s="3" t="s">
        <v>176</v>
      </c>
    </row>
    <row r="26" spans="2:2" x14ac:dyDescent="0.25">
      <c r="B26" s="2" t="s">
        <v>177</v>
      </c>
    </row>
    <row r="28" spans="2:2" x14ac:dyDescent="0.25">
      <c r="B28" s="5" t="s">
        <v>327</v>
      </c>
    </row>
    <row r="29" spans="2:2" x14ac:dyDescent="0.25">
      <c r="B29" s="3" t="s">
        <v>217</v>
      </c>
    </row>
    <row r="30" spans="2:2" x14ac:dyDescent="0.25">
      <c r="B30" s="2" t="s">
        <v>218</v>
      </c>
    </row>
    <row r="31" spans="2:2" x14ac:dyDescent="0.25">
      <c r="B31" s="3" t="s">
        <v>219</v>
      </c>
    </row>
  </sheetData>
  <sheetProtection algorithmName="SHA-512" hashValue="2Se6eUFKEyfdPe7JU0WwcX0c0IorhXGr6w/mwLmtvDnr6mwEfXNhbMdyM/oxAwVaj7oxids40hUraLXZ80pPOw==" saltValue="ZqIh9T+uxxWCFMNALWL64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B1:G182"/>
  <sheetViews>
    <sheetView zoomScaleNormal="100" workbookViewId="0">
      <selection activeCell="E28" sqref="E28"/>
    </sheetView>
  </sheetViews>
  <sheetFormatPr baseColWidth="10" defaultRowHeight="15" x14ac:dyDescent="0.25"/>
  <cols>
    <col min="2" max="2" width="16.5703125" style="6" customWidth="1"/>
    <col min="3" max="3" width="20.5703125" style="6" customWidth="1"/>
    <col min="4" max="4" width="51.42578125" style="6" bestFit="1" customWidth="1"/>
    <col min="5" max="5" width="9.7109375" bestFit="1" customWidth="1"/>
    <col min="6" max="6" width="14.42578125" style="1" bestFit="1" customWidth="1"/>
    <col min="7" max="7" width="13" style="1" bestFit="1" customWidth="1"/>
    <col min="10" max="10" width="11.42578125" customWidth="1"/>
  </cols>
  <sheetData>
    <row r="1" spans="2:7" x14ac:dyDescent="0.25">
      <c r="B1" s="5" t="s">
        <v>297</v>
      </c>
      <c r="C1"/>
      <c r="D1"/>
      <c r="F1"/>
      <c r="G1"/>
    </row>
    <row r="2" spans="2:7" x14ac:dyDescent="0.25">
      <c r="B2" t="s">
        <v>38</v>
      </c>
      <c r="C2"/>
      <c r="D2"/>
      <c r="F2"/>
      <c r="G2"/>
    </row>
    <row r="3" spans="2:7" x14ac:dyDescent="0.25">
      <c r="B3" t="s">
        <v>37</v>
      </c>
      <c r="C3"/>
      <c r="D3"/>
      <c r="F3"/>
      <c r="G3"/>
    </row>
    <row r="4" spans="2:7" x14ac:dyDescent="0.25">
      <c r="B4" t="s">
        <v>33</v>
      </c>
      <c r="C4"/>
      <c r="D4"/>
      <c r="F4"/>
      <c r="G4"/>
    </row>
    <row r="5" spans="2:7" x14ac:dyDescent="0.25">
      <c r="B5" t="s">
        <v>33</v>
      </c>
      <c r="C5"/>
      <c r="D5"/>
      <c r="F5"/>
      <c r="G5"/>
    </row>
    <row r="6" spans="2:7" x14ac:dyDescent="0.25">
      <c r="B6"/>
      <c r="C6"/>
      <c r="D6"/>
      <c r="F6"/>
      <c r="G6"/>
    </row>
    <row r="7" spans="2:7" x14ac:dyDescent="0.25">
      <c r="B7" s="7" t="s">
        <v>296</v>
      </c>
      <c r="C7"/>
      <c r="D7"/>
      <c r="F7"/>
      <c r="G7"/>
    </row>
    <row r="8" spans="2:7" x14ac:dyDescent="0.25">
      <c r="B8" t="s">
        <v>43</v>
      </c>
      <c r="C8"/>
      <c r="D8"/>
      <c r="F8"/>
      <c r="G8"/>
    </row>
    <row r="9" spans="2:7" x14ac:dyDescent="0.25">
      <c r="B9" t="s">
        <v>275</v>
      </c>
      <c r="C9"/>
      <c r="D9"/>
      <c r="F9"/>
      <c r="G9"/>
    </row>
    <row r="10" spans="2:7" x14ac:dyDescent="0.25">
      <c r="B10" t="s">
        <v>276</v>
      </c>
      <c r="C10"/>
      <c r="D10"/>
      <c r="F10"/>
      <c r="G10"/>
    </row>
    <row r="11" spans="2:7" x14ac:dyDescent="0.25">
      <c r="B11" t="s">
        <v>42</v>
      </c>
      <c r="C11"/>
      <c r="D11"/>
      <c r="F11"/>
      <c r="G11"/>
    </row>
    <row r="12" spans="2:7" x14ac:dyDescent="0.25">
      <c r="B12" t="s">
        <v>41</v>
      </c>
      <c r="C12"/>
      <c r="D12"/>
      <c r="F12"/>
      <c r="G12"/>
    </row>
    <row r="13" spans="2:7" x14ac:dyDescent="0.25">
      <c r="B13" t="s">
        <v>39</v>
      </c>
      <c r="C13"/>
      <c r="D13"/>
      <c r="F13"/>
      <c r="G13"/>
    </row>
    <row r="14" spans="2:7" x14ac:dyDescent="0.25">
      <c r="B14" t="s">
        <v>40</v>
      </c>
      <c r="C14"/>
      <c r="D14"/>
      <c r="F14"/>
      <c r="G14"/>
    </row>
    <row r="15" spans="2:7" x14ac:dyDescent="0.25">
      <c r="B15" t="s">
        <v>34</v>
      </c>
      <c r="C15"/>
      <c r="D15"/>
      <c r="F15"/>
      <c r="G15"/>
    </row>
    <row r="16" spans="2:7" x14ac:dyDescent="0.25">
      <c r="B16"/>
      <c r="C16"/>
      <c r="D16"/>
      <c r="F16"/>
      <c r="G16"/>
    </row>
    <row r="17" spans="2:7" ht="30" x14ac:dyDescent="0.25">
      <c r="B17" s="7" t="s">
        <v>329</v>
      </c>
      <c r="C17"/>
      <c r="D17"/>
      <c r="F17"/>
      <c r="G17"/>
    </row>
    <row r="18" spans="2:7" x14ac:dyDescent="0.25">
      <c r="B18" t="s">
        <v>111</v>
      </c>
      <c r="C18"/>
      <c r="D18"/>
      <c r="F18"/>
      <c r="G18"/>
    </row>
    <row r="19" spans="2:7" x14ac:dyDescent="0.25">
      <c r="B19" t="s">
        <v>50</v>
      </c>
      <c r="C19"/>
      <c r="D19"/>
      <c r="F19"/>
      <c r="G19"/>
    </row>
    <row r="20" spans="2:7" x14ac:dyDescent="0.25">
      <c r="B20" t="s">
        <v>51</v>
      </c>
      <c r="C20"/>
      <c r="D20"/>
      <c r="F20"/>
      <c r="G20"/>
    </row>
    <row r="21" spans="2:7" x14ac:dyDescent="0.25">
      <c r="B21" t="s">
        <v>52</v>
      </c>
      <c r="C21"/>
      <c r="D21"/>
      <c r="F21"/>
      <c r="G21"/>
    </row>
    <row r="22" spans="2:7" x14ac:dyDescent="0.25">
      <c r="B22" t="s">
        <v>53</v>
      </c>
      <c r="C22"/>
      <c r="D22"/>
      <c r="F22"/>
      <c r="G22"/>
    </row>
    <row r="23" spans="2:7" x14ac:dyDescent="0.25">
      <c r="B23" t="s">
        <v>54</v>
      </c>
      <c r="C23"/>
      <c r="D23"/>
      <c r="F23"/>
      <c r="G23"/>
    </row>
    <row r="24" spans="2:7" x14ac:dyDescent="0.25">
      <c r="B24" t="s">
        <v>55</v>
      </c>
      <c r="C24"/>
      <c r="D24"/>
      <c r="F24"/>
      <c r="G24"/>
    </row>
    <row r="25" spans="2:7" x14ac:dyDescent="0.25">
      <c r="B25" t="s">
        <v>56</v>
      </c>
      <c r="C25"/>
      <c r="D25"/>
      <c r="F25"/>
      <c r="G25"/>
    </row>
    <row r="26" spans="2:7" x14ac:dyDescent="0.25">
      <c r="B26" t="s">
        <v>57</v>
      </c>
      <c r="C26"/>
      <c r="D26"/>
      <c r="F26"/>
      <c r="G26"/>
    </row>
    <row r="27" spans="2:7" x14ac:dyDescent="0.25">
      <c r="B27" t="s">
        <v>58</v>
      </c>
      <c r="C27"/>
      <c r="D27"/>
      <c r="F27"/>
      <c r="G27"/>
    </row>
    <row r="28" spans="2:7" x14ac:dyDescent="0.25">
      <c r="B28" t="s">
        <v>59</v>
      </c>
      <c r="C28"/>
      <c r="D28"/>
      <c r="F28"/>
      <c r="G28"/>
    </row>
    <row r="29" spans="2:7" x14ac:dyDescent="0.25">
      <c r="B29" t="s">
        <v>60</v>
      </c>
      <c r="C29"/>
      <c r="D29"/>
      <c r="F29"/>
      <c r="G29"/>
    </row>
    <row r="30" spans="2:7" x14ac:dyDescent="0.25">
      <c r="B30" t="s">
        <v>112</v>
      </c>
      <c r="C30"/>
      <c r="D30"/>
      <c r="F30"/>
      <c r="G30"/>
    </row>
    <row r="31" spans="2:7" x14ac:dyDescent="0.25">
      <c r="B31" t="s">
        <v>298</v>
      </c>
      <c r="C31"/>
      <c r="D31"/>
      <c r="F31"/>
      <c r="G31"/>
    </row>
    <row r="32" spans="2:7" x14ac:dyDescent="0.25">
      <c r="B32" t="s">
        <v>61</v>
      </c>
      <c r="C32"/>
      <c r="D32"/>
      <c r="F32"/>
      <c r="G32"/>
    </row>
    <row r="33" spans="2:7" x14ac:dyDescent="0.25">
      <c r="B33" t="s">
        <v>62</v>
      </c>
      <c r="C33"/>
      <c r="D33"/>
      <c r="F33"/>
      <c r="G33"/>
    </row>
    <row r="34" spans="2:7" x14ac:dyDescent="0.25">
      <c r="B34"/>
      <c r="C34"/>
      <c r="D34"/>
      <c r="F34"/>
      <c r="G34"/>
    </row>
    <row r="35" spans="2:7" x14ac:dyDescent="0.25">
      <c r="B35" s="7" t="s">
        <v>304</v>
      </c>
      <c r="C35"/>
      <c r="D35"/>
      <c r="F35"/>
      <c r="G35"/>
    </row>
    <row r="36" spans="2:7" x14ac:dyDescent="0.25">
      <c r="B36" t="s">
        <v>134</v>
      </c>
      <c r="C36"/>
      <c r="D36"/>
      <c r="F36"/>
      <c r="G36"/>
    </row>
    <row r="37" spans="2:7" x14ac:dyDescent="0.25">
      <c r="B37" t="s">
        <v>138</v>
      </c>
      <c r="C37"/>
      <c r="D37"/>
      <c r="F37"/>
      <c r="G37"/>
    </row>
    <row r="38" spans="2:7" x14ac:dyDescent="0.25">
      <c r="B38" t="s">
        <v>137</v>
      </c>
      <c r="C38"/>
      <c r="D38"/>
      <c r="F38"/>
      <c r="G38"/>
    </row>
    <row r="39" spans="2:7" x14ac:dyDescent="0.25">
      <c r="B39" t="s">
        <v>136</v>
      </c>
      <c r="C39"/>
      <c r="D39"/>
      <c r="F39"/>
      <c r="G39"/>
    </row>
    <row r="40" spans="2:7" x14ac:dyDescent="0.25">
      <c r="B40"/>
      <c r="C40"/>
      <c r="D40"/>
      <c r="F40"/>
      <c r="G40"/>
    </row>
    <row r="41" spans="2:7" x14ac:dyDescent="0.25">
      <c r="B41" t="s">
        <v>343</v>
      </c>
      <c r="C41"/>
      <c r="D41"/>
      <c r="F41"/>
      <c r="G41"/>
    </row>
    <row r="42" spans="2:7" x14ac:dyDescent="0.25">
      <c r="B42" t="s">
        <v>104</v>
      </c>
      <c r="C42"/>
      <c r="D42"/>
      <c r="F42"/>
      <c r="G42"/>
    </row>
    <row r="43" spans="2:7" x14ac:dyDescent="0.25">
      <c r="B43" t="s">
        <v>107</v>
      </c>
      <c r="C43"/>
      <c r="D43"/>
      <c r="F43"/>
      <c r="G43"/>
    </row>
    <row r="44" spans="2:7" x14ac:dyDescent="0.25">
      <c r="B44" t="s">
        <v>103</v>
      </c>
      <c r="C44"/>
      <c r="D44"/>
      <c r="F44"/>
      <c r="G44"/>
    </row>
    <row r="45" spans="2:7" x14ac:dyDescent="0.25">
      <c r="B45" t="s">
        <v>105</v>
      </c>
      <c r="C45"/>
      <c r="D45"/>
      <c r="F45"/>
      <c r="G45"/>
    </row>
    <row r="46" spans="2:7" x14ac:dyDescent="0.25">
      <c r="B46" t="s">
        <v>106</v>
      </c>
      <c r="C46"/>
      <c r="D46"/>
      <c r="F46"/>
      <c r="G46"/>
    </row>
    <row r="47" spans="2:7" x14ac:dyDescent="0.25">
      <c r="B47"/>
      <c r="C47"/>
      <c r="D47"/>
      <c r="F47"/>
      <c r="G47"/>
    </row>
    <row r="48" spans="2:7" x14ac:dyDescent="0.25">
      <c r="B48"/>
      <c r="C48"/>
      <c r="D48"/>
      <c r="F48"/>
      <c r="G48"/>
    </row>
    <row r="49" spans="2:7" x14ac:dyDescent="0.25">
      <c r="B49" s="8" t="s">
        <v>299</v>
      </c>
      <c r="C49"/>
      <c r="D49"/>
      <c r="F49"/>
      <c r="G49"/>
    </row>
    <row r="50" spans="2:7" x14ac:dyDescent="0.25">
      <c r="B50" t="s">
        <v>115</v>
      </c>
      <c r="C50"/>
      <c r="D50"/>
      <c r="F50"/>
      <c r="G50"/>
    </row>
    <row r="51" spans="2:7" x14ac:dyDescent="0.25">
      <c r="B51" t="s">
        <v>113</v>
      </c>
      <c r="C51"/>
      <c r="D51"/>
      <c r="F51"/>
      <c r="G51"/>
    </row>
    <row r="52" spans="2:7" x14ac:dyDescent="0.25">
      <c r="B52" t="s">
        <v>114</v>
      </c>
      <c r="C52"/>
      <c r="D52"/>
      <c r="F52"/>
      <c r="G52"/>
    </row>
    <row r="53" spans="2:7" x14ac:dyDescent="0.25">
      <c r="B53" t="s">
        <v>149</v>
      </c>
      <c r="C53"/>
      <c r="D53"/>
      <c r="F53"/>
      <c r="G53"/>
    </row>
    <row r="54" spans="2:7" x14ac:dyDescent="0.25">
      <c r="B54" t="s">
        <v>150</v>
      </c>
      <c r="C54"/>
      <c r="D54"/>
      <c r="F54"/>
      <c r="G54"/>
    </row>
    <row r="55" spans="2:7" x14ac:dyDescent="0.25">
      <c r="B55" t="s">
        <v>151</v>
      </c>
      <c r="C55"/>
      <c r="D55"/>
      <c r="F55"/>
      <c r="G55"/>
    </row>
    <row r="56" spans="2:7" x14ac:dyDescent="0.25">
      <c r="B56" t="s">
        <v>145</v>
      </c>
      <c r="C56"/>
      <c r="D56"/>
      <c r="F56"/>
      <c r="G56"/>
    </row>
    <row r="57" spans="2:7" x14ac:dyDescent="0.25">
      <c r="B57" t="s">
        <v>142</v>
      </c>
      <c r="C57"/>
      <c r="D57"/>
      <c r="F57"/>
      <c r="G57"/>
    </row>
    <row r="58" spans="2:7" x14ac:dyDescent="0.25">
      <c r="B58" t="s">
        <v>147</v>
      </c>
      <c r="C58"/>
      <c r="D58"/>
      <c r="F58"/>
      <c r="G58"/>
    </row>
    <row r="59" spans="2:7" x14ac:dyDescent="0.25">
      <c r="B59" t="s">
        <v>141</v>
      </c>
      <c r="C59"/>
      <c r="D59"/>
      <c r="F59"/>
      <c r="G59"/>
    </row>
    <row r="60" spans="2:7" x14ac:dyDescent="0.25">
      <c r="B60" t="s">
        <v>146</v>
      </c>
      <c r="C60"/>
      <c r="D60"/>
      <c r="F60"/>
      <c r="G60"/>
    </row>
    <row r="61" spans="2:7" x14ac:dyDescent="0.25">
      <c r="B61" t="s">
        <v>148</v>
      </c>
      <c r="C61"/>
      <c r="D61"/>
      <c r="F61"/>
      <c r="G61"/>
    </row>
    <row r="62" spans="2:7" x14ac:dyDescent="0.25">
      <c r="B62" t="s">
        <v>143</v>
      </c>
      <c r="C62"/>
      <c r="D62"/>
      <c r="F62"/>
      <c r="G62"/>
    </row>
    <row r="63" spans="2:7" x14ac:dyDescent="0.25">
      <c r="B63" t="s">
        <v>144</v>
      </c>
      <c r="C63"/>
      <c r="D63"/>
      <c r="F63"/>
      <c r="G63"/>
    </row>
    <row r="64" spans="2:7" x14ac:dyDescent="0.25">
      <c r="B64"/>
      <c r="C64"/>
      <c r="D64"/>
      <c r="F64"/>
      <c r="G64"/>
    </row>
    <row r="65" spans="2:7" x14ac:dyDescent="0.25">
      <c r="B65"/>
      <c r="C65"/>
      <c r="D65"/>
      <c r="F65"/>
      <c r="G65"/>
    </row>
    <row r="66" spans="2:7" x14ac:dyDescent="0.25">
      <c r="B66" s="8" t="s">
        <v>303</v>
      </c>
      <c r="C66"/>
      <c r="D66"/>
      <c r="F66"/>
      <c r="G66"/>
    </row>
    <row r="67" spans="2:7" x14ac:dyDescent="0.25">
      <c r="B67" t="s">
        <v>279</v>
      </c>
      <c r="C67"/>
      <c r="D67"/>
      <c r="F67"/>
      <c r="G67"/>
    </row>
    <row r="68" spans="2:7" x14ac:dyDescent="0.25">
      <c r="B68" t="s">
        <v>201</v>
      </c>
      <c r="C68"/>
      <c r="D68"/>
      <c r="F68"/>
      <c r="G68"/>
    </row>
    <row r="69" spans="2:7" x14ac:dyDescent="0.25">
      <c r="B69" t="s">
        <v>280</v>
      </c>
      <c r="C69"/>
      <c r="D69"/>
      <c r="F69"/>
      <c r="G69"/>
    </row>
    <row r="70" spans="2:7" x14ac:dyDescent="0.25">
      <c r="B70" t="s">
        <v>200</v>
      </c>
      <c r="C70"/>
      <c r="D70"/>
      <c r="F70"/>
      <c r="G70"/>
    </row>
    <row r="71" spans="2:7" x14ac:dyDescent="0.25">
      <c r="B71" t="s">
        <v>199</v>
      </c>
      <c r="C71"/>
      <c r="D71"/>
      <c r="F71"/>
      <c r="G71"/>
    </row>
    <row r="72" spans="2:7" x14ac:dyDescent="0.25">
      <c r="B72" t="s">
        <v>202</v>
      </c>
      <c r="C72"/>
      <c r="D72"/>
      <c r="F72"/>
      <c r="G72"/>
    </row>
    <row r="73" spans="2:7" x14ac:dyDescent="0.25">
      <c r="B73" t="s">
        <v>198</v>
      </c>
      <c r="C73"/>
      <c r="D73"/>
      <c r="F73"/>
      <c r="G73"/>
    </row>
    <row r="74" spans="2:7" x14ac:dyDescent="0.25">
      <c r="B74" t="s">
        <v>203</v>
      </c>
      <c r="C74"/>
      <c r="D74"/>
      <c r="F74"/>
      <c r="G74"/>
    </row>
    <row r="75" spans="2:7" x14ac:dyDescent="0.25">
      <c r="B75"/>
      <c r="C75"/>
      <c r="D75"/>
      <c r="F75"/>
      <c r="G75"/>
    </row>
    <row r="76" spans="2:7" x14ac:dyDescent="0.25">
      <c r="B76" s="8" t="s">
        <v>331</v>
      </c>
      <c r="C76"/>
      <c r="D76"/>
      <c r="F76"/>
      <c r="G76"/>
    </row>
    <row r="77" spans="2:7" x14ac:dyDescent="0.25">
      <c r="B77" t="s">
        <v>210</v>
      </c>
      <c r="C77"/>
      <c r="D77"/>
      <c r="F77"/>
      <c r="G77"/>
    </row>
    <row r="78" spans="2:7" x14ac:dyDescent="0.25">
      <c r="B78" t="s">
        <v>212</v>
      </c>
      <c r="C78"/>
      <c r="D78"/>
      <c r="F78"/>
      <c r="G78"/>
    </row>
    <row r="79" spans="2:7" x14ac:dyDescent="0.25">
      <c r="B79" t="s">
        <v>211</v>
      </c>
      <c r="C79"/>
      <c r="D79"/>
      <c r="F79"/>
      <c r="G79"/>
    </row>
    <row r="80" spans="2:7" x14ac:dyDescent="0.25">
      <c r="B80" t="s">
        <v>209</v>
      </c>
      <c r="C80"/>
      <c r="D80"/>
      <c r="F80"/>
      <c r="G80"/>
    </row>
    <row r="81" spans="2:7" x14ac:dyDescent="0.25">
      <c r="B81" t="s">
        <v>208</v>
      </c>
      <c r="C81"/>
      <c r="D81"/>
      <c r="F81"/>
      <c r="G81"/>
    </row>
    <row r="82" spans="2:7" x14ac:dyDescent="0.25">
      <c r="B82" t="s">
        <v>35</v>
      </c>
      <c r="C82"/>
      <c r="D82"/>
      <c r="F82"/>
      <c r="G82"/>
    </row>
    <row r="83" spans="2:7" x14ac:dyDescent="0.25">
      <c r="B83"/>
      <c r="C83"/>
      <c r="D83"/>
      <c r="F83"/>
      <c r="G83"/>
    </row>
    <row r="84" spans="2:7" x14ac:dyDescent="0.25">
      <c r="B84" t="s">
        <v>332</v>
      </c>
      <c r="C84"/>
      <c r="D84"/>
      <c r="F84"/>
      <c r="G84"/>
    </row>
    <row r="85" spans="2:7" x14ac:dyDescent="0.25">
      <c r="B85" t="s">
        <v>228</v>
      </c>
      <c r="C85"/>
      <c r="D85"/>
      <c r="F85"/>
      <c r="G85"/>
    </row>
    <row r="86" spans="2:7" x14ac:dyDescent="0.25">
      <c r="B86" t="s">
        <v>229</v>
      </c>
      <c r="C86"/>
      <c r="D86"/>
      <c r="F86"/>
      <c r="G86"/>
    </row>
    <row r="87" spans="2:7" x14ac:dyDescent="0.25">
      <c r="B87" t="s">
        <v>230</v>
      </c>
      <c r="C87"/>
      <c r="D87"/>
      <c r="F87"/>
      <c r="G87"/>
    </row>
    <row r="88" spans="2:7" x14ac:dyDescent="0.25">
      <c r="B88" t="s">
        <v>231</v>
      </c>
      <c r="C88"/>
      <c r="D88"/>
      <c r="F88"/>
      <c r="G88"/>
    </row>
    <row r="89" spans="2:7" x14ac:dyDescent="0.25">
      <c r="B89"/>
      <c r="C89"/>
      <c r="D89"/>
      <c r="F89"/>
      <c r="G89"/>
    </row>
    <row r="90" spans="2:7" x14ac:dyDescent="0.25">
      <c r="B90" s="8" t="s">
        <v>302</v>
      </c>
      <c r="C90"/>
      <c r="D90"/>
      <c r="F90"/>
      <c r="G90"/>
    </row>
    <row r="91" spans="2:7" x14ac:dyDescent="0.25">
      <c r="B91" t="s">
        <v>239</v>
      </c>
      <c r="C91"/>
      <c r="D91"/>
      <c r="F91"/>
      <c r="G91"/>
    </row>
    <row r="92" spans="2:7" x14ac:dyDescent="0.25">
      <c r="B92" t="s">
        <v>237</v>
      </c>
      <c r="C92"/>
      <c r="D92"/>
      <c r="F92"/>
      <c r="G92"/>
    </row>
    <row r="93" spans="2:7" x14ac:dyDescent="0.25">
      <c r="B93" t="s">
        <v>236</v>
      </c>
      <c r="C93"/>
      <c r="D93"/>
      <c r="F93"/>
      <c r="G93"/>
    </row>
    <row r="94" spans="2:7" x14ac:dyDescent="0.25">
      <c r="B94" t="s">
        <v>235</v>
      </c>
      <c r="C94"/>
      <c r="D94"/>
      <c r="F94"/>
      <c r="G94"/>
    </row>
    <row r="95" spans="2:7" x14ac:dyDescent="0.25">
      <c r="B95" t="s">
        <v>238</v>
      </c>
      <c r="C95"/>
      <c r="D95"/>
      <c r="F95"/>
      <c r="G95"/>
    </row>
    <row r="96" spans="2:7" x14ac:dyDescent="0.25">
      <c r="B96" t="s">
        <v>234</v>
      </c>
      <c r="C96"/>
      <c r="D96"/>
      <c r="F96"/>
      <c r="G96"/>
    </row>
    <row r="97" spans="2:7" x14ac:dyDescent="0.25">
      <c r="B97"/>
      <c r="C97"/>
      <c r="D97"/>
      <c r="F97"/>
      <c r="G97"/>
    </row>
    <row r="98" spans="2:7" x14ac:dyDescent="0.25">
      <c r="B98" s="7" t="s">
        <v>300</v>
      </c>
      <c r="C98"/>
      <c r="D98"/>
      <c r="F98"/>
      <c r="G98"/>
    </row>
    <row r="99" spans="2:7" x14ac:dyDescent="0.25">
      <c r="B99" t="s">
        <v>245</v>
      </c>
      <c r="C99"/>
      <c r="D99"/>
      <c r="F99"/>
      <c r="G99"/>
    </row>
    <row r="100" spans="2:7" x14ac:dyDescent="0.25">
      <c r="B100" t="s">
        <v>244</v>
      </c>
      <c r="C100"/>
      <c r="D100"/>
      <c r="F100"/>
      <c r="G100"/>
    </row>
    <row r="101" spans="2:7" x14ac:dyDescent="0.25">
      <c r="B101" t="s">
        <v>243</v>
      </c>
      <c r="C101"/>
      <c r="D101"/>
      <c r="F101"/>
      <c r="G101"/>
    </row>
    <row r="102" spans="2:7" x14ac:dyDescent="0.25">
      <c r="B102" t="s">
        <v>242</v>
      </c>
      <c r="C102"/>
      <c r="D102"/>
      <c r="F102"/>
      <c r="G102"/>
    </row>
    <row r="103" spans="2:7" x14ac:dyDescent="0.25">
      <c r="B103"/>
      <c r="C103"/>
      <c r="D103"/>
      <c r="F103"/>
      <c r="G103"/>
    </row>
    <row r="104" spans="2:7" x14ac:dyDescent="0.25">
      <c r="B104" s="7" t="s">
        <v>301</v>
      </c>
      <c r="C104"/>
      <c r="D104"/>
      <c r="F104"/>
      <c r="G104"/>
    </row>
    <row r="105" spans="2:7" x14ac:dyDescent="0.25">
      <c r="B105" t="s">
        <v>248</v>
      </c>
      <c r="C105"/>
      <c r="D105"/>
      <c r="F105"/>
      <c r="G105"/>
    </row>
    <row r="106" spans="2:7" x14ac:dyDescent="0.25">
      <c r="B106" t="s">
        <v>255</v>
      </c>
      <c r="C106"/>
      <c r="D106"/>
      <c r="F106"/>
      <c r="G106"/>
    </row>
    <row r="107" spans="2:7" x14ac:dyDescent="0.25">
      <c r="B107" t="s">
        <v>253</v>
      </c>
      <c r="C107"/>
      <c r="D107"/>
      <c r="F107"/>
      <c r="G107"/>
    </row>
    <row r="108" spans="2:7" x14ac:dyDescent="0.25">
      <c r="B108" t="s">
        <v>254</v>
      </c>
      <c r="C108"/>
      <c r="D108"/>
      <c r="F108"/>
      <c r="G108"/>
    </row>
    <row r="109" spans="2:7" x14ac:dyDescent="0.25">
      <c r="B109" t="s">
        <v>252</v>
      </c>
      <c r="C109"/>
      <c r="D109"/>
      <c r="F109"/>
      <c r="G109"/>
    </row>
    <row r="110" spans="2:7" x14ac:dyDescent="0.25">
      <c r="B110" t="s">
        <v>251</v>
      </c>
      <c r="C110"/>
      <c r="D110"/>
      <c r="F110"/>
      <c r="G110"/>
    </row>
    <row r="111" spans="2:7" x14ac:dyDescent="0.25">
      <c r="B111" t="s">
        <v>250</v>
      </c>
      <c r="C111"/>
      <c r="D111"/>
      <c r="F111"/>
      <c r="G111"/>
    </row>
    <row r="112" spans="2:7" x14ac:dyDescent="0.25">
      <c r="B112" t="s">
        <v>256</v>
      </c>
      <c r="C112"/>
      <c r="D112"/>
      <c r="F112"/>
      <c r="G112"/>
    </row>
    <row r="113" spans="2:7" x14ac:dyDescent="0.25">
      <c r="B113" t="s">
        <v>249</v>
      </c>
      <c r="C113"/>
      <c r="D113"/>
      <c r="F113"/>
      <c r="G113"/>
    </row>
    <row r="114" spans="2:7" x14ac:dyDescent="0.25">
      <c r="B114" t="s">
        <v>247</v>
      </c>
      <c r="C114"/>
      <c r="D114"/>
      <c r="F114"/>
      <c r="G114"/>
    </row>
    <row r="115" spans="2:7" x14ac:dyDescent="0.25">
      <c r="B115"/>
      <c r="C115"/>
      <c r="D115"/>
      <c r="F115"/>
      <c r="G115"/>
    </row>
    <row r="116" spans="2:7" x14ac:dyDescent="0.25">
      <c r="B116" s="7" t="s">
        <v>305</v>
      </c>
      <c r="C116"/>
      <c r="D116"/>
      <c r="F116"/>
      <c r="G116"/>
    </row>
    <row r="117" spans="2:7" x14ac:dyDescent="0.25">
      <c r="B117" t="s">
        <v>274</v>
      </c>
      <c r="C117"/>
      <c r="D117"/>
      <c r="F117"/>
      <c r="G117"/>
    </row>
    <row r="118" spans="2:7" x14ac:dyDescent="0.25">
      <c r="B118" t="s">
        <v>273</v>
      </c>
      <c r="C118"/>
      <c r="D118"/>
      <c r="F118"/>
      <c r="G118"/>
    </row>
    <row r="119" spans="2:7" x14ac:dyDescent="0.25">
      <c r="B119" t="s">
        <v>140</v>
      </c>
      <c r="C119"/>
      <c r="D119"/>
      <c r="F119"/>
      <c r="G119"/>
    </row>
    <row r="120" spans="2:7" x14ac:dyDescent="0.25">
      <c r="B120" t="s">
        <v>227</v>
      </c>
      <c r="C120"/>
      <c r="D120"/>
      <c r="F120"/>
      <c r="G120"/>
    </row>
    <row r="121" spans="2:7" x14ac:dyDescent="0.25">
      <c r="B121" t="s">
        <v>195</v>
      </c>
      <c r="C121"/>
      <c r="D121"/>
      <c r="F121"/>
      <c r="G121"/>
    </row>
    <row r="122" spans="2:7" x14ac:dyDescent="0.25">
      <c r="B122" t="s">
        <v>153</v>
      </c>
      <c r="C122"/>
      <c r="D122"/>
      <c r="F122"/>
      <c r="G122"/>
    </row>
    <row r="123" spans="2:7" x14ac:dyDescent="0.25">
      <c r="B123" t="s">
        <v>178</v>
      </c>
      <c r="C123"/>
      <c r="D123"/>
      <c r="F123"/>
      <c r="G123"/>
    </row>
    <row r="124" spans="2:7" x14ac:dyDescent="0.25">
      <c r="B124" t="s">
        <v>233</v>
      </c>
      <c r="C124"/>
      <c r="D124"/>
      <c r="F124"/>
      <c r="G124"/>
    </row>
    <row r="125" spans="2:7" x14ac:dyDescent="0.25">
      <c r="B125" t="s">
        <v>152</v>
      </c>
      <c r="C125"/>
      <c r="D125"/>
      <c r="F125"/>
      <c r="G125"/>
    </row>
    <row r="126" spans="2:7" x14ac:dyDescent="0.25">
      <c r="B126" t="s">
        <v>95</v>
      </c>
      <c r="C126"/>
      <c r="D126"/>
      <c r="F126"/>
      <c r="G126"/>
    </row>
    <row r="127" spans="2:7" x14ac:dyDescent="0.25">
      <c r="B127" t="s">
        <v>139</v>
      </c>
      <c r="C127"/>
      <c r="D127"/>
      <c r="F127"/>
      <c r="G127"/>
    </row>
    <row r="128" spans="2:7" x14ac:dyDescent="0.25">
      <c r="B128" t="s">
        <v>191</v>
      </c>
      <c r="C128"/>
      <c r="D128"/>
      <c r="F128"/>
      <c r="G128"/>
    </row>
    <row r="129" spans="2:7" x14ac:dyDescent="0.25">
      <c r="B129" t="s">
        <v>96</v>
      </c>
      <c r="C129"/>
      <c r="D129"/>
      <c r="F129"/>
      <c r="G129"/>
    </row>
    <row r="130" spans="2:7" x14ac:dyDescent="0.25">
      <c r="B130" t="s">
        <v>206</v>
      </c>
      <c r="C130"/>
      <c r="D130"/>
      <c r="F130"/>
      <c r="G130"/>
    </row>
    <row r="131" spans="2:7" x14ac:dyDescent="0.25">
      <c r="B131" t="s">
        <v>207</v>
      </c>
      <c r="C131"/>
      <c r="D131"/>
      <c r="F131"/>
      <c r="G131"/>
    </row>
    <row r="132" spans="2:7" x14ac:dyDescent="0.25">
      <c r="B132" t="s">
        <v>49</v>
      </c>
      <c r="C132"/>
      <c r="D132"/>
      <c r="F132"/>
      <c r="G132"/>
    </row>
    <row r="133" spans="2:7" x14ac:dyDescent="0.25">
      <c r="B133" t="s">
        <v>197</v>
      </c>
      <c r="C133"/>
      <c r="D133"/>
      <c r="F133"/>
      <c r="G133"/>
    </row>
    <row r="134" spans="2:7" x14ac:dyDescent="0.25">
      <c r="B134" t="s">
        <v>110</v>
      </c>
      <c r="C134"/>
      <c r="D134"/>
      <c r="F134"/>
      <c r="G134"/>
    </row>
    <row r="135" spans="2:7" x14ac:dyDescent="0.25">
      <c r="B135" t="s">
        <v>220</v>
      </c>
      <c r="C135"/>
      <c r="D135"/>
      <c r="F135"/>
      <c r="G135"/>
    </row>
    <row r="136" spans="2:7" x14ac:dyDescent="0.25">
      <c r="B136" t="s">
        <v>180</v>
      </c>
      <c r="C136"/>
      <c r="D136"/>
      <c r="F136"/>
      <c r="G136"/>
    </row>
    <row r="137" spans="2:7" x14ac:dyDescent="0.25">
      <c r="B137" t="s">
        <v>108</v>
      </c>
      <c r="C137"/>
      <c r="D137"/>
      <c r="F137"/>
      <c r="G137"/>
    </row>
    <row r="138" spans="2:7" x14ac:dyDescent="0.25">
      <c r="B138" t="s">
        <v>109</v>
      </c>
      <c r="C138"/>
      <c r="D138"/>
      <c r="F138"/>
      <c r="G138"/>
    </row>
    <row r="139" spans="2:7" x14ac:dyDescent="0.25">
      <c r="B139" t="s">
        <v>257</v>
      </c>
      <c r="C139"/>
      <c r="D139"/>
      <c r="F139"/>
      <c r="G139"/>
    </row>
    <row r="140" spans="2:7" x14ac:dyDescent="0.25">
      <c r="B140" t="s">
        <v>98</v>
      </c>
      <c r="C140"/>
      <c r="D140"/>
      <c r="F140"/>
      <c r="G140"/>
    </row>
    <row r="141" spans="2:7" x14ac:dyDescent="0.25">
      <c r="B141" t="s">
        <v>281</v>
      </c>
      <c r="C141"/>
      <c r="D141"/>
      <c r="F141"/>
      <c r="G141"/>
    </row>
    <row r="142" spans="2:7" x14ac:dyDescent="0.25">
      <c r="B142" t="s">
        <v>221</v>
      </c>
      <c r="C142"/>
      <c r="D142"/>
      <c r="F142"/>
      <c r="G142"/>
    </row>
    <row r="143" spans="2:7" x14ac:dyDescent="0.25">
      <c r="B143" t="s">
        <v>179</v>
      </c>
      <c r="C143"/>
      <c r="D143"/>
      <c r="F143"/>
      <c r="G143"/>
    </row>
    <row r="144" spans="2:7" x14ac:dyDescent="0.25">
      <c r="B144" t="s">
        <v>277</v>
      </c>
      <c r="C144"/>
      <c r="D144"/>
      <c r="F144"/>
      <c r="G144"/>
    </row>
    <row r="145" spans="2:7" x14ac:dyDescent="0.25">
      <c r="B145" t="s">
        <v>232</v>
      </c>
      <c r="C145"/>
      <c r="D145"/>
      <c r="F145"/>
      <c r="G145"/>
    </row>
    <row r="146" spans="2:7" x14ac:dyDescent="0.25">
      <c r="B146" t="s">
        <v>155</v>
      </c>
      <c r="C146"/>
      <c r="D146"/>
      <c r="F146"/>
      <c r="G146"/>
    </row>
    <row r="147" spans="2:7" x14ac:dyDescent="0.25">
      <c r="B147" t="s">
        <v>32</v>
      </c>
      <c r="C147"/>
      <c r="D147"/>
      <c r="F147"/>
      <c r="G147"/>
    </row>
    <row r="148" spans="2:7" x14ac:dyDescent="0.25">
      <c r="B148" t="s">
        <v>32</v>
      </c>
      <c r="C148"/>
      <c r="D148"/>
      <c r="F148"/>
      <c r="G148"/>
    </row>
    <row r="149" spans="2:7" x14ac:dyDescent="0.25">
      <c r="B149" t="s">
        <v>186</v>
      </c>
      <c r="C149"/>
      <c r="D149"/>
      <c r="F149"/>
      <c r="G149"/>
    </row>
    <row r="150" spans="2:7" x14ac:dyDescent="0.25">
      <c r="B150" t="s">
        <v>97</v>
      </c>
      <c r="C150"/>
      <c r="D150"/>
      <c r="F150"/>
      <c r="G150"/>
    </row>
    <row r="151" spans="2:7" x14ac:dyDescent="0.25">
      <c r="B151" t="s">
        <v>192</v>
      </c>
      <c r="C151"/>
      <c r="D151"/>
      <c r="F151"/>
      <c r="G151"/>
    </row>
    <row r="152" spans="2:7" x14ac:dyDescent="0.25">
      <c r="B152" t="s">
        <v>63</v>
      </c>
      <c r="C152"/>
      <c r="D152"/>
      <c r="F152"/>
      <c r="G152"/>
    </row>
    <row r="153" spans="2:7" x14ac:dyDescent="0.25">
      <c r="B153" t="s">
        <v>278</v>
      </c>
      <c r="C153"/>
      <c r="D153"/>
      <c r="F153"/>
      <c r="G153"/>
    </row>
    <row r="154" spans="2:7" x14ac:dyDescent="0.25">
      <c r="B154" t="s">
        <v>31</v>
      </c>
      <c r="C154"/>
      <c r="D154"/>
      <c r="F154"/>
      <c r="G154"/>
    </row>
    <row r="155" spans="2:7" x14ac:dyDescent="0.25">
      <c r="B155" t="s">
        <v>181</v>
      </c>
      <c r="C155"/>
      <c r="D155"/>
      <c r="F155"/>
      <c r="G155"/>
    </row>
    <row r="156" spans="2:7" x14ac:dyDescent="0.25">
      <c r="B156" t="s">
        <v>187</v>
      </c>
      <c r="C156"/>
      <c r="D156"/>
      <c r="F156"/>
      <c r="G156"/>
    </row>
    <row r="157" spans="2:7" x14ac:dyDescent="0.25">
      <c r="B157" t="s">
        <v>189</v>
      </c>
      <c r="C157"/>
      <c r="D157"/>
      <c r="F157"/>
      <c r="G157"/>
    </row>
    <row r="158" spans="2:7" x14ac:dyDescent="0.25">
      <c r="B158" t="s">
        <v>185</v>
      </c>
      <c r="C158"/>
      <c r="D158"/>
      <c r="F158"/>
      <c r="G158"/>
    </row>
    <row r="159" spans="2:7" x14ac:dyDescent="0.25">
      <c r="B159" t="s">
        <v>225</v>
      </c>
      <c r="C159"/>
      <c r="D159"/>
      <c r="F159"/>
      <c r="G159"/>
    </row>
    <row r="160" spans="2:7" x14ac:dyDescent="0.25">
      <c r="B160" t="s">
        <v>226</v>
      </c>
    </row>
    <row r="161" spans="2:2" x14ac:dyDescent="0.25">
      <c r="B161" t="s">
        <v>184</v>
      </c>
    </row>
    <row r="162" spans="2:2" x14ac:dyDescent="0.25">
      <c r="B162" t="s">
        <v>183</v>
      </c>
    </row>
    <row r="163" spans="2:2" x14ac:dyDescent="0.25">
      <c r="B163" t="s">
        <v>194</v>
      </c>
    </row>
    <row r="164" spans="2:2" x14ac:dyDescent="0.25">
      <c r="B164" t="s">
        <v>190</v>
      </c>
    </row>
    <row r="165" spans="2:2" x14ac:dyDescent="0.25">
      <c r="B165" t="s">
        <v>213</v>
      </c>
    </row>
    <row r="166" spans="2:2" x14ac:dyDescent="0.25">
      <c r="B166" t="s">
        <v>182</v>
      </c>
    </row>
    <row r="167" spans="2:2" x14ac:dyDescent="0.25">
      <c r="B167" t="s">
        <v>36</v>
      </c>
    </row>
    <row r="168" spans="2:2" x14ac:dyDescent="0.25">
      <c r="B168" t="s">
        <v>154</v>
      </c>
    </row>
    <row r="169" spans="2:2" x14ac:dyDescent="0.25">
      <c r="B169" t="s">
        <v>204</v>
      </c>
    </row>
    <row r="170" spans="2:2" x14ac:dyDescent="0.25">
      <c r="B170" t="s">
        <v>205</v>
      </c>
    </row>
    <row r="171" spans="2:2" x14ac:dyDescent="0.25">
      <c r="B171" t="s">
        <v>135</v>
      </c>
    </row>
    <row r="172" spans="2:2" x14ac:dyDescent="0.25">
      <c r="B172" t="s">
        <v>215</v>
      </c>
    </row>
    <row r="173" spans="2:2" x14ac:dyDescent="0.25">
      <c r="B173" t="s">
        <v>196</v>
      </c>
    </row>
    <row r="174" spans="2:2" x14ac:dyDescent="0.25">
      <c r="B174" t="s">
        <v>216</v>
      </c>
    </row>
    <row r="175" spans="2:2" x14ac:dyDescent="0.25">
      <c r="B175" t="s">
        <v>188</v>
      </c>
    </row>
    <row r="176" spans="2:2" x14ac:dyDescent="0.25">
      <c r="B176" t="s">
        <v>193</v>
      </c>
    </row>
    <row r="177" spans="2:2" x14ac:dyDescent="0.25">
      <c r="B177"/>
    </row>
    <row r="178" spans="2:2" x14ac:dyDescent="0.25">
      <c r="B178" s="7" t="s">
        <v>306</v>
      </c>
    </row>
    <row r="179" spans="2:2" x14ac:dyDescent="0.25">
      <c r="B179" t="s">
        <v>119</v>
      </c>
    </row>
    <row r="180" spans="2:2" x14ac:dyDescent="0.25">
      <c r="B180" t="s">
        <v>118</v>
      </c>
    </row>
    <row r="181" spans="2:2" x14ac:dyDescent="0.25">
      <c r="B181" t="s">
        <v>117</v>
      </c>
    </row>
    <row r="182" spans="2:2" x14ac:dyDescent="0.25">
      <c r="B182" t="s">
        <v>116</v>
      </c>
    </row>
  </sheetData>
  <sheetProtection algorithmName="SHA-512" hashValue="NGSMWO92w8NONBTjQSq9UgyMGVzsdfnikKtX4ARYGzeY4WolRJszp/QA7pss2PSW2duHutbLKI6Ys8cw8Ynvgw==" saltValue="dwD2OYRwFALViZCzN5BfKw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45</vt:i4>
      </vt:variant>
    </vt:vector>
  </HeadingPairs>
  <TitlesOfParts>
    <vt:vector size="55" baseType="lpstr">
      <vt:lpstr>Presupuesto</vt:lpstr>
      <vt:lpstr>Itemizado</vt:lpstr>
      <vt:lpstr>Postación</vt:lpstr>
      <vt:lpstr>Cables</vt:lpstr>
      <vt:lpstr>Luminaria</vt:lpstr>
      <vt:lpstr>PAT</vt:lpstr>
      <vt:lpstr>Transformadores</vt:lpstr>
      <vt:lpstr>Fusibles</vt:lpstr>
      <vt:lpstr> Herrajes y otros</vt:lpstr>
      <vt:lpstr>Hoja1</vt:lpstr>
      <vt:lpstr>Abrazaderas</vt:lpstr>
      <vt:lpstr>Aisladores</vt:lpstr>
      <vt:lpstr>Brazos_de_montaje</vt:lpstr>
      <vt:lpstr>Cable_acero</vt:lpstr>
      <vt:lpstr>Cable_acero_c_cobre_35mm2_A_30_Iram_2467</vt:lpstr>
      <vt:lpstr>Cable_cobre</vt:lpstr>
      <vt:lpstr>Cable_preensamblado</vt:lpstr>
      <vt:lpstr>Cable_subterraneo</vt:lpstr>
      <vt:lpstr>Cables</vt:lpstr>
      <vt:lpstr>Columna_Metálica</vt:lpstr>
      <vt:lpstr>Conductor_desnudo_Al_Cu</vt:lpstr>
      <vt:lpstr>Conductor_desnudo_Al_o_Cu</vt:lpstr>
      <vt:lpstr>Conductor_preensamblado</vt:lpstr>
      <vt:lpstr>Conductor_subterraneo</vt:lpstr>
      <vt:lpstr>Conectores</vt:lpstr>
      <vt:lpstr>Conjuntos_retención_suspención_terminal</vt:lpstr>
      <vt:lpstr>Conjuntos_retención_suspensión_terminal</vt:lpstr>
      <vt:lpstr>Crucetas</vt:lpstr>
      <vt:lpstr>Distribución</vt:lpstr>
      <vt:lpstr>Fusible</vt:lpstr>
      <vt:lpstr>Fusibles</vt:lpstr>
      <vt:lpstr>Herrajes_y_otros</vt:lpstr>
      <vt:lpstr>Luminaria</vt:lpstr>
      <vt:lpstr>Luminaria_A.P.</vt:lpstr>
      <vt:lpstr>morsas</vt:lpstr>
      <vt:lpstr>No_normalizada</vt:lpstr>
      <vt:lpstr>Normalizada</vt:lpstr>
      <vt:lpstr>PAT</vt:lpstr>
      <vt:lpstr>Perno_recto</vt:lpstr>
      <vt:lpstr>Portafusible</vt:lpstr>
      <vt:lpstr>Postación</vt:lpstr>
      <vt:lpstr>Poste_H°A°</vt:lpstr>
      <vt:lpstr>Poste_Madera</vt:lpstr>
      <vt:lpstr>Protector_punta_de_conductor</vt:lpstr>
      <vt:lpstr>Rubros</vt:lpstr>
      <vt:lpstr>Rural</vt:lpstr>
      <vt:lpstr>Selección_rubro</vt:lpstr>
      <vt:lpstr>Selección_subrubro</vt:lpstr>
      <vt:lpstr>Soportes</vt:lpstr>
      <vt:lpstr>terminales</vt:lpstr>
      <vt:lpstr>tillas</vt:lpstr>
      <vt:lpstr>Transformadores</vt:lpstr>
      <vt:lpstr>' Herrajes y otros'!Varios</vt:lpstr>
      <vt:lpstr>Varios</vt:lpstr>
      <vt:lpstr>Vínculos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</dc:creator>
  <cp:lastModifiedBy>Administrador</cp:lastModifiedBy>
  <cp:lastPrinted>2022-12-16T20:22:33Z</cp:lastPrinted>
  <dcterms:created xsi:type="dcterms:W3CDTF">2022-12-16T19:34:22Z</dcterms:created>
  <dcterms:modified xsi:type="dcterms:W3CDTF">2025-09-29T16:27:14Z</dcterms:modified>
</cp:coreProperties>
</file>